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2" windowHeight="6756" tabRatio="625" activeTab="0"/>
  </bookViews>
  <sheets>
    <sheet name="46" sheetId="1" r:id="rId1"/>
  </sheets>
  <externalReferences>
    <externalReference r:id="rId4"/>
    <externalReference r:id="rId5"/>
  </externalReferences>
  <definedNames>
    <definedName name="_xlfn.IFERROR" hidden="1">#NAME?</definedName>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RINT_AREA_MI">#REF!</definedName>
    <definedName name="_xlnm.Print_Titles" localSheetId="0">'46'!$5:$7</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<sst xmlns="http://schemas.openxmlformats.org/spreadsheetml/2006/main" count="75" uniqueCount="65">
  <si>
    <t>A</t>
  </si>
  <si>
    <t>B</t>
  </si>
  <si>
    <t>Chi thường xuyên</t>
  </si>
  <si>
    <t>I</t>
  </si>
  <si>
    <t>II</t>
  </si>
  <si>
    <t>C</t>
  </si>
  <si>
    <t>D</t>
  </si>
  <si>
    <t>Chi chuyển nguồn sang năm sau</t>
  </si>
  <si>
    <t>III</t>
  </si>
  <si>
    <t>IV</t>
  </si>
  <si>
    <t>Dự phòng ngân sách</t>
  </si>
  <si>
    <t>Nội dung</t>
  </si>
  <si>
    <t xml:space="preserve">Chi đầu tư phát triển </t>
  </si>
  <si>
    <t>Chi tạo nguồn, điều chỉnh tiền lương</t>
  </si>
  <si>
    <t>a</t>
  </si>
  <si>
    <t>b</t>
  </si>
  <si>
    <t>STT</t>
  </si>
  <si>
    <t>(Dự toán đã được Hội đồng nhân dân quyết định)</t>
  </si>
  <si>
    <t>Biểu số 46/CK-NSNN</t>
  </si>
  <si>
    <t>BỘI CHI NSĐP/BỘI THU NSĐP</t>
  </si>
  <si>
    <t>Chi các chương trình mục tiêu quốc gia</t>
  </si>
  <si>
    <t>Chi các chương trình mục tiêu, nhiệm vụ</t>
  </si>
  <si>
    <t>Từ nguồn vay để trả nợ gốc</t>
  </si>
  <si>
    <t>Vay để bù đắp bội chi</t>
  </si>
  <si>
    <t>Vay để trả nợ gốc</t>
  </si>
  <si>
    <t>TỔNG CHI NSĐP</t>
  </si>
  <si>
    <t>Từ nguồn bội thu, tăng thu, tiết kiệm chi, kết dư ngân sách cấp tỉnh</t>
  </si>
  <si>
    <t>UBND TỈNH TÂY NINH</t>
  </si>
  <si>
    <t>E</t>
  </si>
  <si>
    <t>Tổng Thu NSĐP (I+II)</t>
  </si>
  <si>
    <t>Thu cân đối NSĐP</t>
  </si>
  <si>
    <t>Nguồn cân đối</t>
  </si>
  <si>
    <t>Thu 100% + điều tiết</t>
  </si>
  <si>
    <t>Thu bổ sung cân đối từ ngân sách cấp trên</t>
  </si>
  <si>
    <t>Thu chuyển nguồn</t>
  </si>
  <si>
    <t>Thu kết dư ngân sách năm trước</t>
  </si>
  <si>
    <t>Thu từ các khoản hoàn trả giữa các cấp ngân sách</t>
  </si>
  <si>
    <t>Nguồn trung ương bổ sung chương trình mục tiêu quốc gia, chương trình mục tiêu, nhiệm vụ</t>
  </si>
  <si>
    <t>Bổ sung chi đầu tư phát triển</t>
  </si>
  <si>
    <t>Bổ sung Chương trình mục tiêu, nhiệm vụ</t>
  </si>
  <si>
    <t>Bổ sung Chương trình MTQG</t>
  </si>
  <si>
    <t xml:space="preserve">Tổng chi cân đối NSĐP </t>
  </si>
  <si>
    <t xml:space="preserve">Chi trả nợ lãi do chính quyền địa phương vay </t>
  </si>
  <si>
    <t xml:space="preserve">Chi bổ sung quỹ dự trữ tài chính </t>
  </si>
  <si>
    <t xml:space="preserve">Chi các chương trình mục tiêu </t>
  </si>
  <si>
    <t>Chi nộp ngân sách cấp trên</t>
  </si>
  <si>
    <t>Bội thu</t>
  </si>
  <si>
    <t>Bội chi</t>
  </si>
  <si>
    <t>CHI TRẢ NỢ GỐC CỦA NSĐP</t>
  </si>
  <si>
    <t xml:space="preserve">TỔNG MỨC VAY CỦA NSĐP </t>
  </si>
  <si>
    <t xml:space="preserve">Từ nguồn DT chi XDCB đầu năm </t>
  </si>
  <si>
    <t>Từ nguồn trích 20% nguồn thu phí thủy lợi kênh Tân Hưng</t>
  </si>
  <si>
    <t>Thu từ Quỹ dự trữ tài chính</t>
  </si>
  <si>
    <t>Thu từ hỗ trợ của địa phương khác</t>
  </si>
  <si>
    <t>Dự toán năm 2023</t>
  </si>
  <si>
    <t>Đvt: Triệu đồng</t>
  </si>
  <si>
    <t>So sánh (*)</t>
  </si>
  <si>
    <t>Tuyệt đối</t>
  </si>
  <si>
    <t>Tương đối (%)</t>
  </si>
  <si>
    <t>,</t>
  </si>
  <si>
    <t>CÂN ĐỐI NGÂN SÁCH ĐỊA PHƯƠNG NĂM 2024</t>
  </si>
  <si>
    <t>Ước thực hiện năm 2023</t>
  </si>
  <si>
    <t>Dự toán năm 2024</t>
  </si>
  <si>
    <t>Trong đó: Chi trả nợ gốc</t>
  </si>
  <si>
    <t>Ghi chú: (*) Đối với các chỉ tiêu thu NSĐP, so sánh dự toán năm kế hoạch với ước thực hiện năm hiện hành. Đối với các chỉ tiêu chi NSĐP, so sánh dự toán năm kế hoạch với dự toán năm hiện hành.</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</si>
</sst>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numFmt numFmtId="181" formatCode="###,###.0"/>
    <numFmt numFmtId="182" formatCode="#,##0.0"/>
    <numFmt numFmtId="183" formatCode="###,###,###"/>
    <numFmt numFmtId="184" formatCode="#,##0;[Red]\-#,##0;&quot;&quot;;_-@"/>
    <numFmt numFmtId="185" formatCode="#,##0;[Red]\-#,##0;&quot;&quot;;@"/>
    <numFmt numFmtId="186" formatCode="0.0%"/>
    <numFmt numFmtId="187" formatCode="#,###;[Red]\-#,###"/>
    <numFmt numFmtId="188" formatCode="_(* #,##0_);_(* \(#,##0\);_(* &quot;-&quot;??_);_(@_)"/>
    <numFmt numFmtId="189" formatCode="#,###.0;[Red]\-#,###.0"/>
    <numFmt numFmtId="190" formatCode="#,##0;[Red]\-#,##0;&quot;&quot;"/>
    <numFmt numFmtId="191" formatCode="#,##0;[Red]\-#,##0;&quot; &quot;"/>
    <numFmt numFmtId="192" formatCode="[$-42A]dd\ mmmm\ yyyy"/>
    <numFmt numFmtId="193" formatCode="#,###;\-#,###;&quot;&quot;;_(@_)"/>
    <numFmt numFmtId="194" formatCode="&quot;Yes&quot;;&quot;Yes&quot;;&quot;No&quot;"/>
    <numFmt numFmtId="195" formatCode="&quot;True&quot;;&quot;True&quot;;&quot;False&quot;"/>
    <numFmt numFmtId="196" formatCode="&quot;On&quot;;&quot;On&quot;;&quot;Off&quot;"/>
    <numFmt numFmtId="197" formatCode="[$€-2]\ #,##0.00_);[Red]\([$€-2]\ #,##0.00\)"/>
    <numFmt numFmtId="198" formatCode="#,##0;[Red]#,##0"/>
    <numFmt numFmtId="199" formatCode="_-* #,##0.00_-;\-* #,##0.00_-;_-* &quot;-&quot;??_-;_-@_-"/>
    <numFmt numFmtId="200" formatCode="#,##0;\-#,##0;\-"/>
    <numFmt numFmtId="201" formatCode="#,#00.0%"/>
    <numFmt numFmtId="202" formatCode="_-* #,##0\ _€_-;\-* #,##0\ _€_-;_-* &quot;-&quot;??\ _€_-;_-@_-"/>
    <numFmt numFmtId="203" formatCode="_-* #,##0_-;\-* #,##0_-;_-* &quot;-&quot;??_-;_-@_-"/>
  </numFmts>
  <fonts count="62">
    <font>
      <sz val="12"/>
      <name val=".VnArial Narrow"/>
      <family val="0"/>
    </font>
    <font>
      <u val="single"/>
      <sz val="12"/>
      <color indexed="36"/>
      <name val=".VnArial Narrow"/>
      <family val="2"/>
    </font>
    <font>
      <u val="single"/>
      <sz val="12"/>
      <color indexed="12"/>
      <name val=".VnArial Narrow"/>
      <family val="2"/>
    </font>
    <font>
      <sz val="12"/>
      <name val="Times New Roman"/>
      <family val="1"/>
    </font>
    <font>
      <b/>
      <sz val="12"/>
      <name val="Times New Roman"/>
      <family val="1"/>
    </font>
    <font>
      <i/>
      <sz val="12"/>
      <name val="Times New Roman"/>
      <family val="1"/>
    </font>
    <font>
      <b/>
      <sz val="14"/>
      <name val="Times New Roman"/>
      <family val="1"/>
    </font>
    <font>
      <sz val="14"/>
      <name val="Times New Roman"/>
      <family val="1"/>
    </font>
    <font>
      <sz val="12"/>
      <name val=".VnTime"/>
      <family val="2"/>
    </font>
    <font>
      <sz val="10"/>
      <name val="Arial"/>
      <family val="2"/>
    </font>
    <font>
      <sz val="13"/>
      <name val=".VnTime"/>
      <family val="2"/>
    </font>
    <font>
      <sz val="11"/>
      <name val="Times New Roman"/>
      <family val="1"/>
    </font>
    <font>
      <b/>
      <i/>
      <sz val="12"/>
      <name val="Times New Roman"/>
      <family val="1"/>
    </font>
    <font>
      <sz val="12"/>
      <name val="VNI-Times"/>
      <family val="0"/>
    </font>
    <font>
      <sz val="11"/>
      <color indexed="8"/>
      <name val="Calibri"/>
      <family val="2"/>
    </font>
    <font>
      <b/>
      <u val="single"/>
      <sz val="12"/>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10"/>
      <name val="Times New Roman"/>
      <family val="1"/>
    </font>
    <font>
      <b/>
      <u val="single"/>
      <sz val="12"/>
      <color indexed="8"/>
      <name val="Times New Roman"/>
      <family val="1"/>
    </font>
    <font>
      <i/>
      <sz val="12"/>
      <color indexed="8"/>
      <name val="Times New Roman"/>
      <family val="1"/>
    </font>
    <font>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u val="single"/>
      <sz val="12"/>
      <color theme="1"/>
      <name val="Times New Roman"/>
      <family val="1"/>
    </font>
    <font>
      <i/>
      <sz val="12"/>
      <color theme="1"/>
      <name val="Times New Roman"/>
      <family val="1"/>
    </font>
    <font>
      <sz val="12"/>
      <color rgb="FFFF0000"/>
      <name val="Times New Roman"/>
      <family val="1"/>
    </font>
    <font>
      <i/>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right/>
      <top style="thin"/>
      <bottom/>
    </border>
    <border>
      <left style="thin"/>
      <right style="thin"/>
      <top style="thin"/>
      <bottom/>
    </border>
    <border>
      <left style="thin"/>
      <right style="thin"/>
      <top>
        <color indexed="63"/>
      </top>
      <bottom style="thin"/>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41" fontId="9" fillId="0" borderId="0" applyFont="0" applyFill="0" applyBorder="0" applyAlignment="0" applyProtection="0"/>
    <xf numFmtId="43" fontId="14" fillId="0" borderId="0" applyFont="0" applyFill="0" applyBorder="0" applyAlignment="0" applyProtection="0"/>
    <xf numFmtId="174" fontId="9" fillId="0" borderId="0" applyFont="0" applyFill="0" applyBorder="0" applyAlignment="0" applyProtection="0"/>
    <xf numFmtId="199" fontId="14" fillId="0" borderId="0" applyFont="0" applyFill="0" applyBorder="0" applyAlignment="0" applyProtection="0"/>
    <xf numFmtId="171" fontId="11" fillId="0" borderId="0" applyFont="0" applyFill="0" applyBorder="0" applyAlignment="0" applyProtection="0"/>
    <xf numFmtId="43" fontId="11" fillId="0" borderId="0" applyFont="0" applyFill="0" applyBorder="0" applyAlignment="0" applyProtection="0"/>
    <xf numFmtId="198" fontId="39" fillId="0" borderId="0" applyFont="0" applyFill="0" applyBorder="0" applyAlignment="0" applyProtection="0"/>
    <xf numFmtId="43" fontId="0" fillId="0" borderId="0" applyFont="0" applyFill="0" applyBorder="0" applyAlignment="0" applyProtection="0"/>
    <xf numFmtId="175"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1" fillId="0" borderId="0" applyFont="0" applyFill="0" applyBorder="0" applyAlignment="0" applyProtection="0"/>
    <xf numFmtId="0" fontId="43" fillId="28" borderId="2" applyNumberFormat="0" applyAlignment="0" applyProtection="0"/>
    <xf numFmtId="0" fontId="13" fillId="0" borderId="3" applyNumberFormat="0" applyFont="0" applyAlignment="0">
      <protection/>
    </xf>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193" fontId="1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39" fillId="0" borderId="0">
      <alignment/>
      <protection/>
    </xf>
    <xf numFmtId="0" fontId="3" fillId="0" borderId="0">
      <alignment/>
      <protection/>
    </xf>
    <xf numFmtId="0" fontId="39" fillId="0" borderId="0">
      <alignment/>
      <protection/>
    </xf>
    <xf numFmtId="0" fontId="39" fillId="0" borderId="0">
      <alignment/>
      <protection/>
    </xf>
    <xf numFmtId="0" fontId="39" fillId="0" borderId="0">
      <alignment/>
      <protection/>
    </xf>
    <xf numFmtId="0" fontId="9" fillId="0" borderId="0">
      <alignment/>
      <protection/>
    </xf>
    <xf numFmtId="0" fontId="9" fillId="0" borderId="0">
      <alignment/>
      <protection/>
    </xf>
    <xf numFmtId="0" fontId="14" fillId="0" borderId="0">
      <alignment/>
      <protection/>
    </xf>
    <xf numFmtId="0" fontId="8" fillId="0" borderId="0">
      <alignment/>
      <protection/>
    </xf>
    <xf numFmtId="0" fontId="39" fillId="0" borderId="0">
      <alignment/>
      <protection/>
    </xf>
    <xf numFmtId="0" fontId="3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9" fillId="0" borderId="0">
      <alignment/>
      <protection/>
    </xf>
    <xf numFmtId="0" fontId="9" fillId="0" borderId="0">
      <alignment/>
      <protection/>
    </xf>
    <xf numFmtId="0" fontId="9" fillId="0" borderId="0">
      <alignment/>
      <protection/>
    </xf>
    <xf numFmtId="0" fontId="8" fillId="0" borderId="0">
      <alignment/>
      <protection/>
    </xf>
    <xf numFmtId="0" fontId="8" fillId="0" borderId="0">
      <alignment/>
      <protection/>
    </xf>
    <xf numFmtId="0" fontId="11" fillId="0" borderId="0">
      <alignment/>
      <protection/>
    </xf>
    <xf numFmtId="0" fontId="39" fillId="0" borderId="0">
      <alignment/>
      <protection/>
    </xf>
    <xf numFmtId="0" fontId="9" fillId="0" borderId="0">
      <alignment/>
      <protection/>
    </xf>
    <xf numFmtId="0" fontId="0" fillId="32"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83">
    <xf numFmtId="0" fontId="0" fillId="0" borderId="0" xfId="0" applyAlignment="1">
      <alignment/>
    </xf>
    <xf numFmtId="0" fontId="4" fillId="0" borderId="0" xfId="0" applyFont="1" applyFill="1" applyAlignment="1">
      <alignment horizontal="left" vertical="center"/>
    </xf>
    <xf numFmtId="0" fontId="4" fillId="0" borderId="0" xfId="0" applyFont="1" applyFill="1" applyAlignment="1">
      <alignment horizontal="right" vertical="center"/>
    </xf>
    <xf numFmtId="0" fontId="3" fillId="0" borderId="11" xfId="0" applyFont="1" applyBorder="1" applyAlignment="1">
      <alignment horizontal="center"/>
    </xf>
    <xf numFmtId="0" fontId="3" fillId="0" borderId="11" xfId="0" applyFont="1" applyBorder="1" applyAlignment="1">
      <alignment/>
    </xf>
    <xf numFmtId="0" fontId="7" fillId="0" borderId="0" xfId="104" applyFont="1">
      <alignment/>
      <protection/>
    </xf>
    <xf numFmtId="0" fontId="56" fillId="0" borderId="0" xfId="0" applyFont="1" applyAlignment="1">
      <alignment/>
    </xf>
    <xf numFmtId="3" fontId="3" fillId="0" borderId="11" xfId="0" applyNumberFormat="1" applyFont="1" applyBorder="1" applyAlignment="1">
      <alignment/>
    </xf>
    <xf numFmtId="0" fontId="57" fillId="0" borderId="12" xfId="0" applyFont="1" applyBorder="1" applyAlignment="1">
      <alignment horizontal="center" vertical="center" wrapText="1"/>
    </xf>
    <xf numFmtId="0" fontId="3" fillId="0" borderId="0" xfId="0" applyFont="1" applyAlignment="1">
      <alignment/>
    </xf>
    <xf numFmtId="0" fontId="7" fillId="0" borderId="0" xfId="0" applyFont="1" applyAlignment="1">
      <alignment/>
    </xf>
    <xf numFmtId="3" fontId="3" fillId="0" borderId="0" xfId="0" applyNumberFormat="1" applyFont="1" applyAlignment="1">
      <alignment/>
    </xf>
    <xf numFmtId="0" fontId="4"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15" fillId="0" borderId="13" xfId="0" applyFont="1" applyBorder="1" applyAlignment="1">
      <alignment horizontal="center"/>
    </xf>
    <xf numFmtId="0" fontId="15" fillId="0" borderId="13" xfId="0" applyFont="1" applyBorder="1" applyAlignment="1">
      <alignment/>
    </xf>
    <xf numFmtId="3" fontId="15" fillId="0" borderId="13" xfId="0" applyNumberFormat="1" applyFont="1" applyBorder="1" applyAlignment="1">
      <alignment/>
    </xf>
    <xf numFmtId="186" fontId="58" fillId="0" borderId="13" xfId="126" applyNumberFormat="1" applyFont="1" applyFill="1" applyBorder="1" applyAlignment="1">
      <alignment/>
    </xf>
    <xf numFmtId="0" fontId="15" fillId="0" borderId="0" xfId="0" applyFont="1" applyAlignment="1">
      <alignment/>
    </xf>
    <xf numFmtId="0" fontId="4" fillId="0" borderId="11" xfId="0" applyFont="1" applyBorder="1" applyAlignment="1">
      <alignment horizontal="center"/>
    </xf>
    <xf numFmtId="0" fontId="4" fillId="0" borderId="11" xfId="0" applyFont="1" applyBorder="1" applyAlignment="1">
      <alignment/>
    </xf>
    <xf numFmtId="3" fontId="4" fillId="0" borderId="11" xfId="0" applyNumberFormat="1" applyFont="1" applyBorder="1" applyAlignment="1">
      <alignment/>
    </xf>
    <xf numFmtId="186" fontId="57" fillId="0" borderId="11" xfId="126" applyNumberFormat="1" applyFont="1" applyFill="1" applyBorder="1" applyAlignment="1">
      <alignment/>
    </xf>
    <xf numFmtId="0" fontId="4" fillId="0" borderId="0" xfId="0" applyFont="1" applyAlignment="1">
      <alignment/>
    </xf>
    <xf numFmtId="186" fontId="56" fillId="0" borderId="11" xfId="126" applyNumberFormat="1" applyFont="1" applyFill="1" applyBorder="1" applyAlignment="1">
      <alignment/>
    </xf>
    <xf numFmtId="0" fontId="5" fillId="0" borderId="11" xfId="0" applyFont="1" applyBorder="1" applyAlignment="1">
      <alignment horizontal="center"/>
    </xf>
    <xf numFmtId="0" fontId="5" fillId="0" borderId="11" xfId="0" applyFont="1" applyBorder="1" applyAlignment="1">
      <alignment/>
    </xf>
    <xf numFmtId="3" fontId="5" fillId="0" borderId="11" xfId="0" applyNumberFormat="1" applyFont="1" applyBorder="1" applyAlignment="1">
      <alignment/>
    </xf>
    <xf numFmtId="186" fontId="59" fillId="0" borderId="11" xfId="126" applyNumberFormat="1" applyFont="1" applyFill="1" applyBorder="1" applyAlignment="1">
      <alignment/>
    </xf>
    <xf numFmtId="0" fontId="5" fillId="0" borderId="0" xfId="0" applyFont="1" applyAlignment="1">
      <alignment/>
    </xf>
    <xf numFmtId="0" fontId="5" fillId="0" borderId="11" xfId="0" applyFont="1" applyBorder="1" applyAlignment="1">
      <alignment wrapText="1"/>
    </xf>
    <xf numFmtId="0" fontId="3" fillId="0" borderId="11" xfId="0" applyFont="1" applyBorder="1" applyAlignment="1">
      <alignment horizontal="center" vertical="center"/>
    </xf>
    <xf numFmtId="0" fontId="3" fillId="0" borderId="11" xfId="0" applyFont="1" applyBorder="1" applyAlignment="1">
      <alignment vertical="center" wrapText="1"/>
    </xf>
    <xf numFmtId="3" fontId="3" fillId="0" borderId="11" xfId="0" applyNumberFormat="1" applyFont="1" applyBorder="1" applyAlignment="1">
      <alignment vertical="center"/>
    </xf>
    <xf numFmtId="186" fontId="56" fillId="0" borderId="11" xfId="126" applyNumberFormat="1" applyFont="1" applyFill="1" applyBorder="1" applyAlignment="1">
      <alignment vertical="center"/>
    </xf>
    <xf numFmtId="0" fontId="3"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3" fontId="4" fillId="0" borderId="11" xfId="0" applyNumberFormat="1" applyFont="1" applyBorder="1" applyAlignment="1">
      <alignment vertical="center"/>
    </xf>
    <xf numFmtId="186" fontId="57" fillId="0" borderId="11" xfId="126" applyNumberFormat="1" applyFont="1" applyFill="1" applyBorder="1" applyAlignment="1">
      <alignment vertical="center"/>
    </xf>
    <xf numFmtId="0" fontId="4" fillId="0" borderId="0" xfId="0" applyFont="1" applyAlignment="1">
      <alignment vertical="center"/>
    </xf>
    <xf numFmtId="0" fontId="3" fillId="0" borderId="11" xfId="0" applyFont="1" applyBorder="1" applyAlignment="1">
      <alignment wrapText="1"/>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3" fontId="15" fillId="0" borderId="11" xfId="0" applyNumberFormat="1" applyFont="1" applyBorder="1" applyAlignment="1">
      <alignment vertical="center" wrapText="1"/>
    </xf>
    <xf numFmtId="186" fontId="58" fillId="0" borderId="11" xfId="126" applyNumberFormat="1" applyFont="1" applyFill="1" applyBorder="1" applyAlignment="1">
      <alignment vertical="center" wrapText="1"/>
    </xf>
    <xf numFmtId="3" fontId="15" fillId="0" borderId="0" xfId="0" applyNumberFormat="1" applyFont="1" applyAlignment="1">
      <alignment/>
    </xf>
    <xf numFmtId="0" fontId="4" fillId="0" borderId="11" xfId="0" applyFont="1" applyBorder="1" applyAlignment="1">
      <alignment horizontal="center" vertical="center" wrapText="1"/>
    </xf>
    <xf numFmtId="3" fontId="4" fillId="0" borderId="11" xfId="0" applyNumberFormat="1" applyFont="1" applyBorder="1" applyAlignment="1">
      <alignment vertical="center" wrapText="1"/>
    </xf>
    <xf numFmtId="186" fontId="57" fillId="0" borderId="11" xfId="126" applyNumberFormat="1" applyFont="1" applyFill="1" applyBorder="1" applyAlignment="1">
      <alignment vertical="center" wrapText="1"/>
    </xf>
    <xf numFmtId="0" fontId="12" fillId="0" borderId="0" xfId="0" applyFont="1" applyAlignment="1">
      <alignment/>
    </xf>
    <xf numFmtId="0" fontId="3" fillId="0" borderId="11" xfId="0" applyFont="1" applyBorder="1" applyAlignment="1">
      <alignment horizontal="center" vertical="center" wrapText="1"/>
    </xf>
    <xf numFmtId="3" fontId="3" fillId="0" borderId="11" xfId="0" applyNumberFormat="1" applyFont="1" applyBorder="1" applyAlignment="1">
      <alignment vertical="center" wrapText="1"/>
    </xf>
    <xf numFmtId="186" fontId="56" fillId="0" borderId="11" xfId="126" applyNumberFormat="1" applyFont="1" applyFill="1" applyBorder="1" applyAlignment="1">
      <alignment vertical="center" wrapText="1"/>
    </xf>
    <xf numFmtId="3" fontId="12" fillId="0" borderId="0" xfId="0" applyNumberFormat="1" applyFont="1" applyAlignment="1">
      <alignment/>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3" fontId="5" fillId="0" borderId="11" xfId="0" applyNumberFormat="1" applyFont="1" applyBorder="1" applyAlignment="1">
      <alignment vertical="center" wrapText="1"/>
    </xf>
    <xf numFmtId="186" fontId="59" fillId="0" borderId="11" xfId="126" applyNumberFormat="1" applyFont="1" applyFill="1" applyBorder="1" applyAlignment="1">
      <alignment vertical="center" wrapText="1"/>
    </xf>
    <xf numFmtId="0" fontId="5" fillId="0" borderId="0" xfId="0" applyFont="1" applyAlignment="1">
      <alignment vertical="center"/>
    </xf>
    <xf numFmtId="3" fontId="5" fillId="0" borderId="0" xfId="0" applyNumberFormat="1" applyFont="1" applyAlignment="1">
      <alignment/>
    </xf>
    <xf numFmtId="0" fontId="60" fillId="0" borderId="11" xfId="0" applyFont="1" applyBorder="1" applyAlignment="1">
      <alignment vertical="center" wrapText="1"/>
    </xf>
    <xf numFmtId="3" fontId="60" fillId="0" borderId="11" xfId="0" applyNumberFormat="1" applyFont="1" applyBorder="1" applyAlignment="1">
      <alignment vertical="center" wrapText="1"/>
    </xf>
    <xf numFmtId="0" fontId="61" fillId="0" borderId="0" xfId="0" applyFont="1" applyAlignment="1">
      <alignment/>
    </xf>
    <xf numFmtId="3" fontId="61" fillId="0" borderId="0" xfId="0" applyNumberFormat="1" applyFont="1" applyAlignment="1">
      <alignment/>
    </xf>
    <xf numFmtId="0" fontId="3" fillId="0" borderId="11" xfId="0" applyFont="1" applyBorder="1" applyAlignment="1">
      <alignment horizontal="center" wrapText="1"/>
    </xf>
    <xf numFmtId="3" fontId="3" fillId="0" borderId="11" xfId="0" applyNumberFormat="1" applyFont="1" applyBorder="1" applyAlignment="1">
      <alignment wrapText="1"/>
    </xf>
    <xf numFmtId="186" fontId="56" fillId="0" borderId="11" xfId="126" applyNumberFormat="1" applyFont="1" applyFill="1" applyBorder="1" applyAlignment="1">
      <alignment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3" fontId="3" fillId="0" borderId="14" xfId="0" applyNumberFormat="1" applyFont="1" applyBorder="1" applyAlignment="1">
      <alignment vertical="center" wrapText="1"/>
    </xf>
    <xf numFmtId="186" fontId="56" fillId="0" borderId="14" xfId="126" applyNumberFormat="1" applyFont="1" applyFill="1" applyBorder="1" applyAlignment="1">
      <alignment vertical="center" wrapText="1"/>
    </xf>
    <xf numFmtId="0" fontId="3"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applyAlignment="1">
      <alignment horizontal="left" wrapText="1"/>
    </xf>
    <xf numFmtId="0" fontId="3" fillId="0" borderId="15" xfId="0" applyFont="1" applyBorder="1" applyAlignment="1">
      <alignment horizontal="left" vertical="center" wrapText="1"/>
    </xf>
    <xf numFmtId="0" fontId="6" fillId="0" borderId="0" xfId="0" applyFont="1" applyAlignment="1">
      <alignment horizontal="center"/>
    </xf>
    <xf numFmtId="0" fontId="16" fillId="0" borderId="0" xfId="104" applyFont="1" applyAlignment="1">
      <alignment horizontal="center" wrapText="1"/>
      <protection/>
    </xf>
    <xf numFmtId="0" fontId="5" fillId="0" borderId="0" xfId="0" applyFont="1" applyAlignment="1">
      <alignment horizontal="right"/>
    </xf>
    <xf numFmtId="10" fontId="4" fillId="0" borderId="12" xfId="0" applyNumberFormat="1" applyFont="1" applyBorder="1" applyAlignment="1">
      <alignment horizontal="center" vertical="center"/>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cellXfs>
  <cellStyles count="11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0] 2 2" xfId="44"/>
    <cellStyle name="Comma 10 10" xfId="45"/>
    <cellStyle name="Comma 10 2" xfId="46"/>
    <cellStyle name="Comma 11" xfId="47"/>
    <cellStyle name="Comma 2" xfId="48"/>
    <cellStyle name="Comma 2 2" xfId="49"/>
    <cellStyle name="Comma 2 5" xfId="50"/>
    <cellStyle name="Comma 3" xfId="51"/>
    <cellStyle name="Comma 3 2" xfId="52"/>
    <cellStyle name="Comma 4 2 2" xfId="53"/>
    <cellStyle name="Comma 4 2 2 2" xfId="54"/>
    <cellStyle name="Comma 4 2 2 2 2" xfId="55"/>
    <cellStyle name="Comma 4 2 2 2 3" xfId="56"/>
    <cellStyle name="Comma 5" xfId="57"/>
    <cellStyle name="Comma 5 2" xfId="58"/>
    <cellStyle name="Comma 6" xfId="59"/>
    <cellStyle name="Currency" xfId="60"/>
    <cellStyle name="Currency [0]" xfId="61"/>
    <cellStyle name="Currency 2" xfId="62"/>
    <cellStyle name="Check Cell" xfId="63"/>
    <cellStyle name="dtchi98" xfId="64"/>
    <cellStyle name="Explanatory Text" xfId="65"/>
    <cellStyle name="Followed Hyperlink" xfId="66"/>
    <cellStyle name="Good" xfId="67"/>
    <cellStyle name="HAI" xfId="68"/>
    <cellStyle name="Heading 1" xfId="69"/>
    <cellStyle name="Heading 2" xfId="70"/>
    <cellStyle name="Heading 3" xfId="71"/>
    <cellStyle name="Heading 4" xfId="72"/>
    <cellStyle name="Hyperlink" xfId="73"/>
    <cellStyle name="Input" xfId="74"/>
    <cellStyle name="Linked Cell" xfId="75"/>
    <cellStyle name="Neutral" xfId="76"/>
    <cellStyle name="Normal 10" xfId="77"/>
    <cellStyle name="Normal 11" xfId="78"/>
    <cellStyle name="Normal 13" xfId="79"/>
    <cellStyle name="Normal 15" xfId="80"/>
    <cellStyle name="Normal 16" xfId="81"/>
    <cellStyle name="Normal 17" xfId="82"/>
    <cellStyle name="Normal 18" xfId="83"/>
    <cellStyle name="Normal 18 12" xfId="84"/>
    <cellStyle name="Normal 2" xfId="85"/>
    <cellStyle name="Normal 2 15" xfId="86"/>
    <cellStyle name="Normal 2 2" xfId="87"/>
    <cellStyle name="Normal 2 2 12" xfId="88"/>
    <cellStyle name="Normal 2 2 2 2" xfId="89"/>
    <cellStyle name="Normal 21" xfId="90"/>
    <cellStyle name="Normal 23" xfId="91"/>
    <cellStyle name="Normal 25" xfId="92"/>
    <cellStyle name="Normal 27" xfId="93"/>
    <cellStyle name="Normal 29" xfId="94"/>
    <cellStyle name="Normal 3" xfId="95"/>
    <cellStyle name="Normal 3 2" xfId="96"/>
    <cellStyle name="Normal 30" xfId="97"/>
    <cellStyle name="Normal 31" xfId="98"/>
    <cellStyle name="Normal 32" xfId="99"/>
    <cellStyle name="Normal 34" xfId="100"/>
    <cellStyle name="Normal 36" xfId="101"/>
    <cellStyle name="Normal 37" xfId="102"/>
    <cellStyle name="Normal 38" xfId="103"/>
    <cellStyle name="Normal 4" xfId="104"/>
    <cellStyle name="Normal 4 2" xfId="105"/>
    <cellStyle name="Normal 4 2 2" xfId="106"/>
    <cellStyle name="Normal 40" xfId="107"/>
    <cellStyle name="Normal 41" xfId="108"/>
    <cellStyle name="Normal 42" xfId="109"/>
    <cellStyle name="Normal 43" xfId="110"/>
    <cellStyle name="Normal 44" xfId="111"/>
    <cellStyle name="Normal 45" xfId="112"/>
    <cellStyle name="Normal 47" xfId="113"/>
    <cellStyle name="Normal 48" xfId="114"/>
    <cellStyle name="Normal 49" xfId="115"/>
    <cellStyle name="Normal 5" xfId="116"/>
    <cellStyle name="Normal 50" xfId="117"/>
    <cellStyle name="Normal 51" xfId="118"/>
    <cellStyle name="Normal 6" xfId="119"/>
    <cellStyle name="Normal 6 2" xfId="120"/>
    <cellStyle name="Normal 7" xfId="121"/>
    <cellStyle name="Normal 7 2 3 2 3" xfId="122"/>
    <cellStyle name="Normal 9 2 2" xfId="123"/>
    <cellStyle name="Note" xfId="124"/>
    <cellStyle name="Output" xfId="125"/>
    <cellStyle name="Percent" xfId="126"/>
    <cellStyle name="Percent 2" xfId="127"/>
    <cellStyle name="Title" xfId="128"/>
    <cellStyle name="Total" xfId="129"/>
    <cellStyle name="Warning Text"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K54"/>
  <sheetViews>
    <sheetView tabSelected="1" zoomScalePageLayoutView="0" workbookViewId="0" topLeftCell="A1">
      <selection activeCell="B16" sqref="B16"/>
    </sheetView>
  </sheetViews>
  <sheetFormatPr defaultColWidth="7.5" defaultRowHeight="15"/>
  <cols>
    <col min="1" max="1" width="4.796875" style="9" customWidth="1"/>
    <col min="2" max="2" width="44.3984375" style="9" customWidth="1"/>
    <col min="3" max="3" width="10.3984375" style="9" hidden="1" customWidth="1"/>
    <col min="4" max="4" width="10.296875" style="9" hidden="1" customWidth="1"/>
    <col min="5" max="5" width="22" style="9" customWidth="1"/>
    <col min="6" max="6" width="10.19921875" style="9" hidden="1" customWidth="1"/>
    <col min="7" max="7" width="9.09765625" style="6" hidden="1" customWidth="1"/>
    <col min="8" max="8" width="10.59765625" style="10" customWidth="1"/>
    <col min="9" max="16384" width="7.5" style="10" customWidth="1"/>
  </cols>
  <sheetData>
    <row r="1" spans="1:7" ht="18">
      <c r="A1" s="1" t="s">
        <v>27</v>
      </c>
      <c r="D1" s="10"/>
      <c r="E1" s="2" t="s">
        <v>18</v>
      </c>
      <c r="G1" s="10"/>
    </row>
    <row r="2" spans="1:7" ht="18">
      <c r="A2" s="77" t="s">
        <v>60</v>
      </c>
      <c r="B2" s="77"/>
      <c r="C2" s="77"/>
      <c r="D2" s="77"/>
      <c r="E2" s="77"/>
      <c r="F2" s="77"/>
      <c r="G2" s="77"/>
    </row>
    <row r="3" spans="1:7" s="5" customFormat="1" ht="17.25" customHeight="1">
      <c r="A3" s="78" t="s">
        <v>17</v>
      </c>
      <c r="B3" s="78"/>
      <c r="C3" s="78"/>
      <c r="D3" s="78"/>
      <c r="E3" s="78"/>
      <c r="F3" s="78"/>
      <c r="G3" s="78"/>
    </row>
    <row r="4" spans="4:7" ht="28.5" customHeight="1">
      <c r="D4" s="11"/>
      <c r="E4" s="11"/>
      <c r="F4" s="79" t="s">
        <v>55</v>
      </c>
      <c r="G4" s="79"/>
    </row>
    <row r="5" spans="1:7" s="9" customFormat="1" ht="18.75" customHeight="1">
      <c r="A5" s="74" t="s">
        <v>16</v>
      </c>
      <c r="B5" s="80" t="s">
        <v>11</v>
      </c>
      <c r="C5" s="81" t="s">
        <v>54</v>
      </c>
      <c r="D5" s="74" t="s">
        <v>61</v>
      </c>
      <c r="E5" s="74" t="s">
        <v>62</v>
      </c>
      <c r="F5" s="74" t="s">
        <v>56</v>
      </c>
      <c r="G5" s="74"/>
    </row>
    <row r="6" spans="1:7" s="9" customFormat="1" ht="30.75">
      <c r="A6" s="74"/>
      <c r="B6" s="80"/>
      <c r="C6" s="82"/>
      <c r="D6" s="74"/>
      <c r="E6" s="74"/>
      <c r="F6" s="12" t="s">
        <v>57</v>
      </c>
      <c r="G6" s="8" t="s">
        <v>58</v>
      </c>
    </row>
    <row r="7" spans="1:7" s="9" customFormat="1" ht="13.5" customHeight="1">
      <c r="A7" s="13" t="s">
        <v>0</v>
      </c>
      <c r="B7" s="13" t="s">
        <v>1</v>
      </c>
      <c r="C7" s="13">
        <v>1</v>
      </c>
      <c r="D7" s="13">
        <v>2</v>
      </c>
      <c r="E7" s="13">
        <v>3</v>
      </c>
      <c r="F7" s="13">
        <v>4</v>
      </c>
      <c r="G7" s="14">
        <v>5</v>
      </c>
    </row>
    <row r="8" spans="1:7" s="19" customFormat="1" ht="15">
      <c r="A8" s="15" t="s">
        <v>0</v>
      </c>
      <c r="B8" s="16" t="s">
        <v>29</v>
      </c>
      <c r="C8" s="17">
        <f>C9+C18</f>
        <v>11106731</v>
      </c>
      <c r="D8" s="17">
        <f>D9+D18</f>
        <v>16883748.20151814</v>
      </c>
      <c r="E8" s="17">
        <f>E9+E18</f>
        <v>11158483.8</v>
      </c>
      <c r="F8" s="17">
        <f>E8-D8</f>
        <v>-5725264.40151814</v>
      </c>
      <c r="G8" s="18">
        <f aca="true" t="shared" si="0" ref="G8:G21">_xlfn.IFERROR(E8/D8,"")</f>
        <v>0.6609008655433904</v>
      </c>
    </row>
    <row r="9" spans="1:7" s="24" customFormat="1" ht="15">
      <c r="A9" s="20" t="s">
        <v>3</v>
      </c>
      <c r="B9" s="21" t="s">
        <v>30</v>
      </c>
      <c r="C9" s="22">
        <f>C10+C13+C14+C15+C16+C17</f>
        <v>9679949</v>
      </c>
      <c r="D9" s="22">
        <f>D10+D13+D14+D15+D16+D17</f>
        <v>15456966.201518143</v>
      </c>
      <c r="E9" s="22">
        <f>E10+E13+E14+E15+E16+E17</f>
        <v>10287940.8</v>
      </c>
      <c r="F9" s="22">
        <f>F10+F13+F14+F15+F16+F17</f>
        <v>-5169025.401518142</v>
      </c>
      <c r="G9" s="23">
        <f t="shared" si="0"/>
        <v>0.6655860319465243</v>
      </c>
    </row>
    <row r="10" spans="1:7" s="9" customFormat="1" ht="15">
      <c r="A10" s="3">
        <v>1</v>
      </c>
      <c r="B10" s="4" t="s">
        <v>31</v>
      </c>
      <c r="C10" s="7">
        <f>C11+C12</f>
        <v>9679949</v>
      </c>
      <c r="D10" s="7">
        <f>D11+D12</f>
        <v>9654620.568385143</v>
      </c>
      <c r="E10" s="7">
        <f>E11+E12</f>
        <v>9996083.8</v>
      </c>
      <c r="F10" s="7">
        <f aca="true" t="shared" si="1" ref="F10:F21">E10-D10</f>
        <v>341463.2316148579</v>
      </c>
      <c r="G10" s="25">
        <f t="shared" si="0"/>
        <v>1.0353678561675441</v>
      </c>
    </row>
    <row r="11" spans="1:7" s="30" customFormat="1" ht="15">
      <c r="A11" s="26" t="s">
        <v>14</v>
      </c>
      <c r="B11" s="27" t="s">
        <v>32</v>
      </c>
      <c r="C11" s="28">
        <v>9224400</v>
      </c>
      <c r="D11" s="28">
        <v>9199071.568385143</v>
      </c>
      <c r="E11" s="28">
        <v>9531434.8</v>
      </c>
      <c r="F11" s="28">
        <f t="shared" si="1"/>
        <v>332363.2316148579</v>
      </c>
      <c r="G11" s="29">
        <f t="shared" si="0"/>
        <v>1.0361300843399355</v>
      </c>
    </row>
    <row r="12" spans="1:7" s="30" customFormat="1" ht="15">
      <c r="A12" s="26" t="s">
        <v>15</v>
      </c>
      <c r="B12" s="31" t="s">
        <v>33</v>
      </c>
      <c r="C12" s="28">
        <v>455549</v>
      </c>
      <c r="D12" s="28">
        <v>455549</v>
      </c>
      <c r="E12" s="28">
        <v>464649</v>
      </c>
      <c r="F12" s="28">
        <f t="shared" si="1"/>
        <v>9100</v>
      </c>
      <c r="G12" s="29">
        <f t="shared" si="0"/>
        <v>1.0199758972141306</v>
      </c>
    </row>
    <row r="13" spans="1:7" s="9" customFormat="1" ht="15">
      <c r="A13" s="3">
        <v>2</v>
      </c>
      <c r="B13" s="4" t="s">
        <v>34</v>
      </c>
      <c r="C13" s="7"/>
      <c r="D13" s="7">
        <v>5802345.633133</v>
      </c>
      <c r="E13" s="7">
        <v>291857</v>
      </c>
      <c r="F13" s="7">
        <f>E13-D13</f>
        <v>-5510488.633133</v>
      </c>
      <c r="G13" s="25">
        <f t="shared" si="0"/>
        <v>0.050299830181334895</v>
      </c>
    </row>
    <row r="14" spans="1:7" s="9" customFormat="1" ht="15">
      <c r="A14" s="3">
        <v>3</v>
      </c>
      <c r="B14" s="4" t="s">
        <v>35</v>
      </c>
      <c r="C14" s="7"/>
      <c r="D14" s="7"/>
      <c r="E14" s="7"/>
      <c r="F14" s="7">
        <f t="shared" si="1"/>
        <v>0</v>
      </c>
      <c r="G14" s="25">
        <f t="shared" si="0"/>
      </c>
    </row>
    <row r="15" spans="1:7" s="36" customFormat="1" ht="15">
      <c r="A15" s="32">
        <v>4</v>
      </c>
      <c r="B15" s="33" t="s">
        <v>36</v>
      </c>
      <c r="C15" s="34"/>
      <c r="D15" s="34"/>
      <c r="E15" s="34"/>
      <c r="F15" s="34">
        <f t="shared" si="1"/>
        <v>0</v>
      </c>
      <c r="G15" s="35">
        <f t="shared" si="0"/>
      </c>
    </row>
    <row r="16" spans="1:7" s="36" customFormat="1" ht="15">
      <c r="A16" s="3">
        <v>5</v>
      </c>
      <c r="B16" s="33" t="s">
        <v>52</v>
      </c>
      <c r="C16" s="34"/>
      <c r="D16" s="34"/>
      <c r="E16" s="34"/>
      <c r="F16" s="34"/>
      <c r="G16" s="35">
        <f t="shared" si="0"/>
      </c>
    </row>
    <row r="17" spans="1:7" s="36" customFormat="1" ht="15">
      <c r="A17" s="3">
        <v>6</v>
      </c>
      <c r="B17" s="33" t="s">
        <v>53</v>
      </c>
      <c r="C17" s="34"/>
      <c r="D17" s="34"/>
      <c r="E17" s="34"/>
      <c r="F17" s="34"/>
      <c r="G17" s="35">
        <f t="shared" si="0"/>
      </c>
    </row>
    <row r="18" spans="1:7" s="41" customFormat="1" ht="30.75">
      <c r="A18" s="37" t="s">
        <v>4</v>
      </c>
      <c r="B18" s="38" t="s">
        <v>37</v>
      </c>
      <c r="C18" s="39">
        <f>C19+C20+C21</f>
        <v>1426782</v>
      </c>
      <c r="D18" s="39">
        <f>D19+D20+D21</f>
        <v>1426782</v>
      </c>
      <c r="E18" s="39">
        <f>E19+E20+E21</f>
        <v>870543</v>
      </c>
      <c r="F18" s="39">
        <f t="shared" si="1"/>
        <v>-556239</v>
      </c>
      <c r="G18" s="40">
        <f t="shared" si="0"/>
        <v>0.6101443668338962</v>
      </c>
    </row>
    <row r="19" spans="1:7" s="9" customFormat="1" ht="15">
      <c r="A19" s="3">
        <v>1</v>
      </c>
      <c r="B19" s="4" t="s">
        <v>38</v>
      </c>
      <c r="C19" s="7">
        <v>1139937</v>
      </c>
      <c r="D19" s="7">
        <v>1139937</v>
      </c>
      <c r="E19" s="7">
        <v>595760</v>
      </c>
      <c r="F19" s="7">
        <f t="shared" si="1"/>
        <v>-544177</v>
      </c>
      <c r="G19" s="25">
        <f t="shared" si="0"/>
        <v>0.5226253731565867</v>
      </c>
    </row>
    <row r="20" spans="1:7" s="9" customFormat="1" ht="15">
      <c r="A20" s="3">
        <v>2</v>
      </c>
      <c r="B20" s="42" t="s">
        <v>39</v>
      </c>
      <c r="C20" s="7">
        <v>79557</v>
      </c>
      <c r="D20" s="7">
        <v>79557</v>
      </c>
      <c r="E20" s="7">
        <v>79495</v>
      </c>
      <c r="F20" s="7">
        <f t="shared" si="1"/>
        <v>-62</v>
      </c>
      <c r="G20" s="25">
        <f t="shared" si="0"/>
        <v>0.9992206845406438</v>
      </c>
    </row>
    <row r="21" spans="1:7" s="9" customFormat="1" ht="15">
      <c r="A21" s="3">
        <v>3</v>
      </c>
      <c r="B21" s="4" t="s">
        <v>40</v>
      </c>
      <c r="C21" s="7">
        <v>207288</v>
      </c>
      <c r="D21" s="7">
        <v>207288</v>
      </c>
      <c r="E21" s="7">
        <v>195288</v>
      </c>
      <c r="F21" s="7">
        <f t="shared" si="1"/>
        <v>-12000</v>
      </c>
      <c r="G21" s="25">
        <f t="shared" si="0"/>
        <v>0.9421095287715642</v>
      </c>
    </row>
    <row r="22" spans="1:9" s="19" customFormat="1" ht="15">
      <c r="A22" s="43" t="s">
        <v>1</v>
      </c>
      <c r="B22" s="44" t="s">
        <v>25</v>
      </c>
      <c r="C22" s="45">
        <f>C23+C34+C37+C38</f>
        <v>11169731</v>
      </c>
      <c r="D22" s="45">
        <f>D23+D34+D37+D38</f>
        <v>16936097.908677198</v>
      </c>
      <c r="E22" s="45">
        <f>E23+E34+E37+E38</f>
        <v>11169583.8</v>
      </c>
      <c r="F22" s="45">
        <f>F23+F34+F37+F38</f>
        <v>-147.19999999925494</v>
      </c>
      <c r="G22" s="46">
        <f>_xlfn.IFERROR(E22/C22,"")</f>
        <v>0.9999868215268569</v>
      </c>
      <c r="H22" s="47"/>
      <c r="I22" s="47"/>
    </row>
    <row r="23" spans="1:7" s="51" customFormat="1" ht="15.75">
      <c r="A23" s="48" t="s">
        <v>3</v>
      </c>
      <c r="B23" s="38" t="s">
        <v>41</v>
      </c>
      <c r="C23" s="49">
        <f>C24+C26+C27+C28+C29+C30+C33+C31+C32</f>
        <v>9742949</v>
      </c>
      <c r="D23" s="49">
        <f>D24+D26+D27+D28+D29+D30+D33+D31+D32</f>
        <v>11075250.2520772</v>
      </c>
      <c r="E23" s="49">
        <f>E24+E26+E27+E28+E29+E30+E33+E31+E32</f>
        <v>10299040.8</v>
      </c>
      <c r="F23" s="49">
        <f>F24+F26+F27+F28+F29+F30+F33</f>
        <v>556091.8000000007</v>
      </c>
      <c r="G23" s="50">
        <f aca="true" t="shared" si="2" ref="G23:G48">_xlfn.IFERROR(E23/C23,"")</f>
        <v>1.0570763328433723</v>
      </c>
    </row>
    <row r="24" spans="1:9" s="51" customFormat="1" ht="15.75">
      <c r="A24" s="52">
        <v>1</v>
      </c>
      <c r="B24" s="33" t="s">
        <v>12</v>
      </c>
      <c r="C24" s="53">
        <v>3349426</v>
      </c>
      <c r="D24" s="53">
        <f>4512829.585933+D25</f>
        <v>4519006.124764</v>
      </c>
      <c r="E24" s="53">
        <v>3530122</v>
      </c>
      <c r="F24" s="53">
        <f>E24-C24</f>
        <v>180696</v>
      </c>
      <c r="G24" s="54">
        <f>_xlfn.IFERROR(E24/C24,"")</f>
        <v>1.0539483481647303</v>
      </c>
      <c r="I24" s="55"/>
    </row>
    <row r="25" spans="1:9" s="51" customFormat="1" ht="15.75">
      <c r="A25" s="56"/>
      <c r="B25" s="57" t="s">
        <v>63</v>
      </c>
      <c r="C25" s="58"/>
      <c r="D25" s="58">
        <v>6176.538831</v>
      </c>
      <c r="E25" s="58">
        <v>6176</v>
      </c>
      <c r="F25" s="58"/>
      <c r="G25" s="59"/>
      <c r="I25" s="55"/>
    </row>
    <row r="26" spans="1:9" s="9" customFormat="1" ht="15">
      <c r="A26" s="52">
        <v>2</v>
      </c>
      <c r="B26" s="33" t="s">
        <v>2</v>
      </c>
      <c r="C26" s="53">
        <v>6198923</v>
      </c>
      <c r="D26" s="53">
        <v>6411544.336521201</v>
      </c>
      <c r="E26" s="53">
        <v>6544896.420654029</v>
      </c>
      <c r="F26" s="53">
        <f>E26-C26</f>
        <v>345973.42065402865</v>
      </c>
      <c r="G26" s="54">
        <f t="shared" si="2"/>
        <v>1.055811859681759</v>
      </c>
      <c r="I26" s="11"/>
    </row>
    <row r="27" spans="1:7" s="60" customFormat="1" ht="15">
      <c r="A27" s="52">
        <v>3</v>
      </c>
      <c r="B27" s="33" t="s">
        <v>42</v>
      </c>
      <c r="C27" s="53"/>
      <c r="D27" s="53">
        <v>780</v>
      </c>
      <c r="E27" s="53">
        <v>1100</v>
      </c>
      <c r="F27" s="53">
        <f>E27-C27</f>
        <v>1100</v>
      </c>
      <c r="G27" s="54">
        <f t="shared" si="2"/>
      </c>
    </row>
    <row r="28" spans="1:7" s="30" customFormat="1" ht="15">
      <c r="A28" s="52">
        <v>4</v>
      </c>
      <c r="B28" s="33" t="s">
        <v>43</v>
      </c>
      <c r="C28" s="53">
        <v>1000</v>
      </c>
      <c r="D28" s="53">
        <v>1000</v>
      </c>
      <c r="E28" s="53">
        <v>1000</v>
      </c>
      <c r="F28" s="53">
        <f>E28-C28</f>
        <v>0</v>
      </c>
      <c r="G28" s="54">
        <f t="shared" si="2"/>
        <v>1</v>
      </c>
    </row>
    <row r="29" spans="1:9" s="30" customFormat="1" ht="15">
      <c r="A29" s="52">
        <v>5</v>
      </c>
      <c r="B29" s="33" t="s">
        <v>10</v>
      </c>
      <c r="C29" s="53">
        <v>193600</v>
      </c>
      <c r="D29" s="53">
        <v>142919.790792</v>
      </c>
      <c r="E29" s="53">
        <v>213870.3</v>
      </c>
      <c r="F29" s="53">
        <f>E29-C29</f>
        <v>20270.29999999999</v>
      </c>
      <c r="G29" s="54">
        <f t="shared" si="2"/>
        <v>1.1047019628099173</v>
      </c>
      <c r="I29" s="61"/>
    </row>
    <row r="30" spans="1:7" s="30" customFormat="1" ht="15">
      <c r="A30" s="52">
        <v>6</v>
      </c>
      <c r="B30" s="33" t="s">
        <v>13</v>
      </c>
      <c r="C30" s="53"/>
      <c r="D30" s="53"/>
      <c r="E30" s="53">
        <v>8052.079345971986</v>
      </c>
      <c r="F30" s="53">
        <f>E30-C30</f>
        <v>8052.079345971986</v>
      </c>
      <c r="G30" s="54">
        <f t="shared" si="2"/>
      </c>
    </row>
    <row r="31" spans="1:7" s="30" customFormat="1" ht="15" hidden="1">
      <c r="A31" s="52">
        <v>7</v>
      </c>
      <c r="B31" s="33"/>
      <c r="C31" s="53"/>
      <c r="D31" s="53"/>
      <c r="E31" s="53"/>
      <c r="F31" s="53"/>
      <c r="G31" s="54">
        <f t="shared" si="2"/>
      </c>
    </row>
    <row r="32" spans="1:7" s="30" customFormat="1" ht="15" hidden="1">
      <c r="A32" s="52">
        <v>8</v>
      </c>
      <c r="B32" s="33"/>
      <c r="C32" s="53"/>
      <c r="D32" s="53"/>
      <c r="E32" s="53"/>
      <c r="F32" s="53"/>
      <c r="G32" s="54">
        <f t="shared" si="2"/>
      </c>
    </row>
    <row r="33" spans="1:9" s="64" customFormat="1" ht="15" hidden="1">
      <c r="A33" s="52">
        <v>9</v>
      </c>
      <c r="B33" s="62"/>
      <c r="C33" s="63"/>
      <c r="D33" s="63"/>
      <c r="E33" s="63"/>
      <c r="F33" s="63">
        <f>E33-C33</f>
        <v>0</v>
      </c>
      <c r="G33" s="54">
        <f t="shared" si="2"/>
      </c>
      <c r="I33" s="65"/>
    </row>
    <row r="34" spans="1:7" s="30" customFormat="1" ht="15">
      <c r="A34" s="48" t="s">
        <v>4</v>
      </c>
      <c r="B34" s="38" t="s">
        <v>44</v>
      </c>
      <c r="C34" s="49">
        <f>C35+C36</f>
        <v>1426782</v>
      </c>
      <c r="D34" s="49">
        <f>D35+D36</f>
        <v>1886686.6565999999</v>
      </c>
      <c r="E34" s="49">
        <f>E35+E36</f>
        <v>870543</v>
      </c>
      <c r="F34" s="49">
        <f>F35+F36</f>
        <v>-556239</v>
      </c>
      <c r="G34" s="50">
        <f t="shared" si="2"/>
        <v>0.6101443668338962</v>
      </c>
    </row>
    <row r="35" spans="1:7" s="30" customFormat="1" ht="15">
      <c r="A35" s="52">
        <v>1</v>
      </c>
      <c r="B35" s="33" t="s">
        <v>20</v>
      </c>
      <c r="C35" s="53">
        <v>207288</v>
      </c>
      <c r="D35" s="53">
        <v>242788.25261499998</v>
      </c>
      <c r="E35" s="53">
        <v>195288</v>
      </c>
      <c r="F35" s="53">
        <f>E35-C35</f>
        <v>-12000</v>
      </c>
      <c r="G35" s="54">
        <f t="shared" si="2"/>
        <v>0.9421095287715642</v>
      </c>
    </row>
    <row r="36" spans="1:7" s="9" customFormat="1" ht="15">
      <c r="A36" s="52">
        <v>2</v>
      </c>
      <c r="B36" s="33" t="s">
        <v>21</v>
      </c>
      <c r="C36" s="53">
        <v>1219494</v>
      </c>
      <c r="D36" s="53">
        <v>1643898.403985</v>
      </c>
      <c r="E36" s="53">
        <v>675255</v>
      </c>
      <c r="F36" s="53">
        <f>E36-C36</f>
        <v>-544239</v>
      </c>
      <c r="G36" s="54">
        <f t="shared" si="2"/>
        <v>0.5537173614630331</v>
      </c>
    </row>
    <row r="37" spans="1:7" s="51" customFormat="1" ht="15.75">
      <c r="A37" s="48" t="s">
        <v>8</v>
      </c>
      <c r="B37" s="38" t="s">
        <v>7</v>
      </c>
      <c r="C37" s="49"/>
      <c r="D37" s="49">
        <v>3974161</v>
      </c>
      <c r="E37" s="49"/>
      <c r="F37" s="49">
        <f>E37-C37</f>
        <v>0</v>
      </c>
      <c r="G37" s="50">
        <f t="shared" si="2"/>
      </c>
    </row>
    <row r="38" spans="1:7" s="9" customFormat="1" ht="15">
      <c r="A38" s="48" t="s">
        <v>8</v>
      </c>
      <c r="B38" s="38" t="s">
        <v>45</v>
      </c>
      <c r="C38" s="49"/>
      <c r="D38" s="49"/>
      <c r="E38" s="49"/>
      <c r="F38" s="49">
        <f>E38-C38</f>
        <v>0</v>
      </c>
      <c r="G38" s="50">
        <f t="shared" si="2"/>
      </c>
    </row>
    <row r="39" spans="1:7" s="9" customFormat="1" ht="15">
      <c r="A39" s="43" t="s">
        <v>5</v>
      </c>
      <c r="B39" s="44" t="s">
        <v>19</v>
      </c>
      <c r="C39" s="4"/>
      <c r="D39" s="45"/>
      <c r="E39" s="4"/>
      <c r="F39" s="45"/>
      <c r="G39" s="46">
        <f t="shared" si="2"/>
      </c>
    </row>
    <row r="40" spans="1:7" s="9" customFormat="1" ht="15">
      <c r="A40" s="66"/>
      <c r="B40" s="42" t="s">
        <v>46</v>
      </c>
      <c r="C40" s="67"/>
      <c r="D40" s="67"/>
      <c r="E40" s="67"/>
      <c r="F40" s="67"/>
      <c r="G40" s="68">
        <f t="shared" si="2"/>
      </c>
    </row>
    <row r="41" spans="1:7" s="9" customFormat="1" ht="15">
      <c r="A41" s="66"/>
      <c r="B41" s="42" t="s">
        <v>47</v>
      </c>
      <c r="C41" s="53">
        <f>C22-C8</f>
        <v>63000</v>
      </c>
      <c r="D41" s="53">
        <f>D22-D8-1</f>
        <v>52348.70715905726</v>
      </c>
      <c r="E41" s="53">
        <f>E22-E8</f>
        <v>11100</v>
      </c>
      <c r="F41" s="67"/>
      <c r="G41" s="68">
        <f>_xlfn.IFERROR(E41/C41,"")</f>
        <v>0.1761904761904762</v>
      </c>
    </row>
    <row r="42" spans="1:7" s="9" customFormat="1" ht="15">
      <c r="A42" s="43" t="s">
        <v>6</v>
      </c>
      <c r="B42" s="44" t="s">
        <v>48</v>
      </c>
      <c r="C42" s="45">
        <f>C43+C44+C45+C46</f>
        <v>6037.879016</v>
      </c>
      <c r="D42" s="45">
        <f>D43+D44+D45+D46</f>
        <v>6176.538831</v>
      </c>
      <c r="E42" s="45">
        <f>E43+E44+E45+E46</f>
        <v>6176</v>
      </c>
      <c r="F42" s="45">
        <f>F43+F44+F45+F46</f>
        <v>138.12098400000013</v>
      </c>
      <c r="G42" s="46">
        <f t="shared" si="2"/>
        <v>1.0228757455447497</v>
      </c>
    </row>
    <row r="43" spans="1:7" s="9" customFormat="1" ht="15">
      <c r="A43" s="52" t="s">
        <v>3</v>
      </c>
      <c r="B43" s="33" t="s">
        <v>22</v>
      </c>
      <c r="C43" s="53"/>
      <c r="D43" s="53"/>
      <c r="E43" s="53"/>
      <c r="F43" s="53"/>
      <c r="G43" s="54">
        <f t="shared" si="2"/>
      </c>
    </row>
    <row r="44" spans="1:7" s="51" customFormat="1" ht="30.75">
      <c r="A44" s="52" t="s">
        <v>4</v>
      </c>
      <c r="B44" s="33" t="s">
        <v>26</v>
      </c>
      <c r="C44" s="53">
        <v>6037.879016</v>
      </c>
      <c r="D44" s="53">
        <v>6176.538831</v>
      </c>
      <c r="E44" s="53">
        <v>6176</v>
      </c>
      <c r="F44" s="53">
        <f>E44-C44</f>
        <v>138.12098400000013</v>
      </c>
      <c r="G44" s="54">
        <f t="shared" si="2"/>
        <v>1.0228757455447497</v>
      </c>
    </row>
    <row r="45" spans="1:7" s="9" customFormat="1" ht="15">
      <c r="A45" s="52" t="s">
        <v>8</v>
      </c>
      <c r="B45" s="33" t="s">
        <v>50</v>
      </c>
      <c r="C45" s="53"/>
      <c r="D45" s="53"/>
      <c r="E45" s="53"/>
      <c r="F45" s="53">
        <f>E45-C45</f>
        <v>0</v>
      </c>
      <c r="G45" s="54">
        <f t="shared" si="2"/>
      </c>
    </row>
    <row r="46" spans="1:7" s="51" customFormat="1" ht="15.75">
      <c r="A46" s="52" t="s">
        <v>9</v>
      </c>
      <c r="B46" s="33" t="s">
        <v>51</v>
      </c>
      <c r="C46" s="53"/>
      <c r="D46" s="53"/>
      <c r="E46" s="53"/>
      <c r="F46" s="53">
        <f>E46-C46</f>
        <v>0</v>
      </c>
      <c r="G46" s="54">
        <f t="shared" si="2"/>
      </c>
    </row>
    <row r="47" spans="1:7" s="24" customFormat="1" ht="15">
      <c r="A47" s="43" t="s">
        <v>28</v>
      </c>
      <c r="B47" s="44" t="s">
        <v>49</v>
      </c>
      <c r="C47" s="45">
        <f>C48+C49</f>
        <v>63000</v>
      </c>
      <c r="D47" s="45">
        <f>D48+D49</f>
        <v>52348.70715905726</v>
      </c>
      <c r="E47" s="45">
        <f>E48+E49</f>
        <v>11100</v>
      </c>
      <c r="F47" s="45">
        <f>F48+F49</f>
        <v>-51900</v>
      </c>
      <c r="G47" s="46">
        <f t="shared" si="2"/>
        <v>0.1761904761904762</v>
      </c>
    </row>
    <row r="48" spans="1:11" s="9" customFormat="1" ht="15">
      <c r="A48" s="52" t="s">
        <v>3</v>
      </c>
      <c r="B48" s="33" t="s">
        <v>23</v>
      </c>
      <c r="C48" s="53">
        <v>63000</v>
      </c>
      <c r="D48" s="53">
        <v>52348.70715905726</v>
      </c>
      <c r="E48" s="53">
        <v>11100</v>
      </c>
      <c r="F48" s="53">
        <f>E48-C48</f>
        <v>-51900</v>
      </c>
      <c r="G48" s="54">
        <f t="shared" si="2"/>
        <v>0.1761904761904762</v>
      </c>
      <c r="K48" s="9" t="s">
        <v>59</v>
      </c>
    </row>
    <row r="49" spans="1:7" ht="18">
      <c r="A49" s="52" t="s">
        <v>4</v>
      </c>
      <c r="B49" s="33" t="s">
        <v>24</v>
      </c>
      <c r="C49" s="53"/>
      <c r="D49" s="53"/>
      <c r="E49" s="53"/>
      <c r="F49" s="53"/>
      <c r="G49" s="54">
        <f>_xlfn.IFERROR(E49/D49,"")</f>
      </c>
    </row>
    <row r="50" spans="1:7" ht="12" customHeight="1">
      <c r="A50" s="69"/>
      <c r="B50" s="70"/>
      <c r="C50" s="71"/>
      <c r="D50" s="71"/>
      <c r="E50" s="71"/>
      <c r="F50" s="71"/>
      <c r="G50" s="72"/>
    </row>
    <row r="51" spans="1:7" ht="63.75" customHeight="1">
      <c r="A51" s="73"/>
      <c r="B51" s="76" t="s">
        <v>64</v>
      </c>
      <c r="C51" s="76"/>
      <c r="D51" s="76"/>
      <c r="E51" s="76"/>
      <c r="F51" s="76"/>
      <c r="G51" s="76"/>
    </row>
    <row r="52" spans="4:7" ht="17.25" customHeight="1">
      <c r="D52" s="11"/>
      <c r="G52" s="6">
        <f>_xlfn.IFERROR(E52/D52,"")</f>
      </c>
    </row>
    <row r="53" spans="3:4" ht="15.75" customHeight="1" hidden="1">
      <c r="C53" s="11"/>
      <c r="D53" s="11"/>
    </row>
    <row r="54" spans="2:7" ht="30.75" customHeight="1">
      <c r="B54" s="75"/>
      <c r="C54" s="75"/>
      <c r="D54" s="75"/>
      <c r="E54" s="75"/>
      <c r="F54" s="75"/>
      <c r="G54" s="75"/>
    </row>
  </sheetData>
  <sheetProtection/>
  <mergeCells count="11">
    <mergeCell ref="E5:E6"/>
    <mergeCell ref="F5:G5"/>
    <mergeCell ref="B54:G54"/>
    <mergeCell ref="B51:G51"/>
    <mergeCell ref="A2:G2"/>
    <mergeCell ref="A3:G3"/>
    <mergeCell ref="F4:G4"/>
    <mergeCell ref="A5:A6"/>
    <mergeCell ref="B5:B6"/>
    <mergeCell ref="C5:C6"/>
    <mergeCell ref="D5:D6"/>
  </mergeCells>
  <printOptions/>
  <pageMargins left="0.7086614173228347" right="0.7086614173228347" top="0.7480314960629921" bottom="0.7480314960629921" header="0.31496062992125984" footer="0.31496062992125984"/>
  <pageSetup horizontalDpi="600" verticalDpi="60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Đỗ Thị Hồng Thắm</cp:lastModifiedBy>
  <cp:lastPrinted>2023-12-26T01:55:58Z</cp:lastPrinted>
  <dcterms:created xsi:type="dcterms:W3CDTF">2002-06-06T06:34:24Z</dcterms:created>
  <dcterms:modified xsi:type="dcterms:W3CDTF">2023-12-26T02:16:29Z</dcterms:modified>
  <cp:category/>
  <cp:version/>
  <cp:contentType/>
  <cp:contentStatus/>
</cp:coreProperties>
</file>