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2" windowHeight="6756" tabRatio="625" activeTab="0"/>
  </bookViews>
  <sheets>
    <sheet name="58"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_xlnm.Print_Titles" localSheetId="0">'58'!$7:$11</definedName>
    <definedName name="Phan_cap">#REF!</definedName>
    <definedName name="Phi_le_phi">#REF!</definedName>
    <definedName name="TW">#REF!</definedName>
  </definedNames>
  <calcPr fullCalcOnLoad="1"/>
</workbook>
</file>

<file path=xl/comments1.xml><?xml version="1.0" encoding="utf-8"?>
<comments xmlns="http://schemas.openxmlformats.org/spreadsheetml/2006/main">
  <authors>
    <author>Ngô Thị Hồng Hạnh</author>
    <author>Mang Thị Hằng Nga</author>
  </authors>
  <commentList>
    <comment ref="U12" authorId="0">
      <text>
        <r>
          <rPr>
            <b/>
            <sz val="9"/>
            <rFont val="Tahoma"/>
            <family val="0"/>
          </rPr>
          <t>Ngô Thị Hồng Hạnh:</t>
        </r>
        <r>
          <rPr>
            <sz val="9"/>
            <rFont val="Tahoma"/>
            <family val="0"/>
          </rPr>
          <t xml:space="preserve">
Vốn NSTW + Vốn CTMTQG: phần tỉnh thực hiện và BSCMT cho huyện</t>
        </r>
      </text>
    </comment>
    <comment ref="V12" authorId="0">
      <text>
        <r>
          <rPr>
            <b/>
            <sz val="9"/>
            <rFont val="Tahoma"/>
            <family val="0"/>
          </rPr>
          <t>Ngô Thị Hồng Hạnh:</t>
        </r>
        <r>
          <rPr>
            <sz val="9"/>
            <rFont val="Tahoma"/>
            <family val="0"/>
          </rPr>
          <t xml:space="preserve">
Chi ĐTPT NSĐP (tỉnh + huyện)</t>
        </r>
      </text>
    </comment>
    <comment ref="V88" authorId="1">
      <text>
        <r>
          <rPr>
            <b/>
            <sz val="9"/>
            <rFont val="Tahoma"/>
            <family val="2"/>
          </rPr>
          <t>Mang Thị Hằng Nga:</t>
        </r>
        <r>
          <rPr>
            <sz val="9"/>
            <rFont val="Tahoma"/>
            <family val="2"/>
          </rPr>
          <t xml:space="preserve">
Bội chi: 11.100 triệu đồng
XSKT: 23.565 triệu đồng
NSTT: 8.825 triệu đồng</t>
        </r>
      </text>
    </comment>
  </commentList>
</comments>
</file>

<file path=xl/sharedStrings.xml><?xml version="1.0" encoding="utf-8"?>
<sst xmlns="http://schemas.openxmlformats.org/spreadsheetml/2006/main" count="608" uniqueCount="339">
  <si>
    <t>A</t>
  </si>
  <si>
    <t>B</t>
  </si>
  <si>
    <t>I</t>
  </si>
  <si>
    <t>II</t>
  </si>
  <si>
    <t>C</t>
  </si>
  <si>
    <t>D</t>
  </si>
  <si>
    <t>III</t>
  </si>
  <si>
    <t>IV</t>
  </si>
  <si>
    <t>V</t>
  </si>
  <si>
    <t>VI</t>
  </si>
  <si>
    <t>Đơn vị: Triệu đồng</t>
  </si>
  <si>
    <t>a</t>
  </si>
  <si>
    <t>b</t>
  </si>
  <si>
    <t>Tổng số</t>
  </si>
  <si>
    <t>STT</t>
  </si>
  <si>
    <t>Biểu số 58/CK-NSNN</t>
  </si>
  <si>
    <t>VII</t>
  </si>
  <si>
    <t>Chia theo nguồn vốn</t>
  </si>
  <si>
    <t>CHI Y TẾ, DÂN SỐ VÀ GIA ĐÌNH</t>
  </si>
  <si>
    <t>CHI PHÁT THANH, TRUYỀN HÌNH, THÔNG TẤN</t>
  </si>
  <si>
    <t>CHI BẢO VỆ MÔI TRƯỜNG</t>
  </si>
  <si>
    <t>CHI CÁC HOẠT ĐỘNG KINH TẾ</t>
  </si>
  <si>
    <t>Danh mục dự án</t>
  </si>
  <si>
    <t>Địa điểm xây dựng</t>
  </si>
  <si>
    <t>Năng lực thiết kế</t>
  </si>
  <si>
    <t>Thời gian khởi công - hoàn thành</t>
  </si>
  <si>
    <t>Quyết định đầu tư</t>
  </si>
  <si>
    <t>Tổng mức đầu tư được duyệt</t>
  </si>
  <si>
    <t>Ngoài nước</t>
  </si>
  <si>
    <t>Ngân sách trung ương</t>
  </si>
  <si>
    <t>Thực hiện dự án</t>
  </si>
  <si>
    <t>UBND TỈNH TÂY NINH</t>
  </si>
  <si>
    <t>Thành phố Tây Ninh</t>
  </si>
  <si>
    <t>Huyện Tân Châu</t>
  </si>
  <si>
    <t>Châu Thành</t>
  </si>
  <si>
    <t>Tân Châu</t>
  </si>
  <si>
    <t>Văn phòng Tỉnh ủy</t>
  </si>
  <si>
    <t>Sở Y tế</t>
  </si>
  <si>
    <t>Bộ Chỉ huy Quân sự tỉnh</t>
  </si>
  <si>
    <t>VIII</t>
  </si>
  <si>
    <t>IX</t>
  </si>
  <si>
    <t>X</t>
  </si>
  <si>
    <t>XI</t>
  </si>
  <si>
    <t>E</t>
  </si>
  <si>
    <t>Ban QLDA ĐT và XD ngành Giao thông</t>
  </si>
  <si>
    <t>BQLDA Đầu tư Xây dựng tỉnh TN</t>
  </si>
  <si>
    <t>Chuẩn bị đầu tư</t>
  </si>
  <si>
    <t>Bộ đội Biên phòng tỉnh</t>
  </si>
  <si>
    <t>Số Quyết định, ngày tháng, năm ban hành</t>
  </si>
  <si>
    <t>Tổng số (tất cả các nguồn vốn)</t>
  </si>
  <si>
    <t>Ngân sách địa phương</t>
  </si>
  <si>
    <t>CHI QUỐC PHÒNG</t>
  </si>
  <si>
    <t>Đ</t>
  </si>
  <si>
    <t>F</t>
  </si>
  <si>
    <t>G</t>
  </si>
  <si>
    <t>H</t>
  </si>
  <si>
    <t>K</t>
  </si>
  <si>
    <t>L</t>
  </si>
  <si>
    <t>M</t>
  </si>
  <si>
    <t>Thanh toán khối lượng đã và đang thực hiện (chưa phân khai)</t>
  </si>
  <si>
    <t>Chi ủy thác qua ngân hàng chính sách xã hội</t>
  </si>
  <si>
    <t>BQLDA ĐTXD huyện Dương Minh Châu</t>
  </si>
  <si>
    <t>XII</t>
  </si>
  <si>
    <t>UBND thành phố Tây Ninh</t>
  </si>
  <si>
    <t xml:space="preserve">Chuẩn bị đầu tư </t>
  </si>
  <si>
    <t>Công an tỉnh</t>
  </si>
  <si>
    <t>Hệ thống thu gom và xử lý nước thải thành phố Tây Ninh</t>
  </si>
  <si>
    <t>5.000 m3/ngđ</t>
  </si>
  <si>
    <t>Tân Hưng, Tân Châu</t>
  </si>
  <si>
    <t>UBND huyện Tân Biên</t>
  </si>
  <si>
    <t>BQLDA ĐTXD thị xã Hòa Thành</t>
  </si>
  <si>
    <t>BQLDA ĐTXD thị xã Trảng Bàng</t>
  </si>
  <si>
    <t>Thị xã Hòa Thành</t>
  </si>
  <si>
    <t>CHI GIÁO DỤC, ĐÀO TẠO VÀ GIÁO DỤC NGHỀ NGHIỆP</t>
  </si>
  <si>
    <t>CHI KHOA HỌC, CÔNG NGHỆ</t>
  </si>
  <si>
    <t>Đường vào đồn Biên phòng Suối Lam</t>
  </si>
  <si>
    <t>CHI AN NINH VÀ TRẬT TỰ, AN TOÀN XÃ HỘI</t>
  </si>
  <si>
    <t>Dự án thiết lập hệ thống bệnh án điện tử</t>
  </si>
  <si>
    <t>Ban QLDA ĐTXD huyện Dương Minh Châu</t>
  </si>
  <si>
    <t>CHI VĂN HÓA, THÔNG TIN</t>
  </si>
  <si>
    <t>CHI THỂ DỤC, THỂ THAO</t>
  </si>
  <si>
    <t>BQL DA ĐTXD tỉnh Tây Ninh</t>
  </si>
  <si>
    <t>Hệ thống thu gom và xử lý nước thải đô thị Hòa Thành - giai đoạn 1</t>
  </si>
  <si>
    <t>đầu tư nhà máy nước thải công xuất 12.000m3/ngày.đêm và các đường ống thu gom nước thải</t>
  </si>
  <si>
    <t>Bờ kè chống sạt lở suối Cần Đăng chảy qua trung tâm thị trấn Tân Biên, huyện Tân Biên</t>
  </si>
  <si>
    <t>Thị trấn Tân Biên, huyện Tân Biên</t>
  </si>
  <si>
    <t>1641/QĐ-UBND 31/7/2020</t>
  </si>
  <si>
    <t>2021-2024</t>
  </si>
  <si>
    <t>Nâng cấp, mở rộng ĐT.795</t>
  </si>
  <si>
    <t>36,2km BTN</t>
  </si>
  <si>
    <t>2020-2024</t>
  </si>
  <si>
    <t>xã Tân Hòa, huyện Tân Châu</t>
  </si>
  <si>
    <t>CHI HOẠT ĐỘNG CỦA CÁC CƠ QUAN QUẢN LÝ NHÀ NƯỚC, ĐƠN VỊ SỰ NGHIỆP CÔNG LẬP, TỔ CHỨC CHÍNH TRỊ VÀ CÁC TỔ CHỨC CHÍNH TRỊ XÃ HỘI</t>
  </si>
  <si>
    <t>CHI XÃ HỘI</t>
  </si>
  <si>
    <t>CÁC NHIỆM VỤ, CHƯƠNG TRÌNH, DỰ ÁN KHÁC THEO QUY ĐỊNH CỦA PHÁP LUẬT</t>
  </si>
  <si>
    <t>(Dự toán được Hội đồng nhân dân tỉnh quyết định)</t>
  </si>
  <si>
    <t xml:space="preserve">Hỗ trợ cho các dự án đầu tư vào nông nghiệp, nông thôn theo Nghị định 57/2018/NĐCP ngày 17/4/2018 </t>
  </si>
  <si>
    <t>Hỗ trợ, phát triển kinh tế tập thể, hợp tác xã giai đoạn 2021-2025 theo Quyết định số 1804/QĐ-TTg ngày 13/11/2020</t>
  </si>
  <si>
    <t>Hỗ trợ doanh nghiệp vừa và nhỏ</t>
  </si>
  <si>
    <t>Chi trả nợ gốc và lãi vay</t>
  </si>
  <si>
    <t xml:space="preserve">Dự án chuyển tiếp </t>
  </si>
  <si>
    <t xml:space="preserve">Dự án khởi công mới </t>
  </si>
  <si>
    <t>huyện Tân Châu</t>
  </si>
  <si>
    <t>2022-2023</t>
  </si>
  <si>
    <t>huyện Tân Biên</t>
  </si>
  <si>
    <t>Đồn biên phòng cửa khẩu Phước Tân (843)</t>
  </si>
  <si>
    <t>Theo thiết kế mẫu đồn biên phòng năm 2014 của Bộ Trưởng Bộ quốc phòng</t>
  </si>
  <si>
    <t>2022-2024</t>
  </si>
  <si>
    <t>xã Tân Phú, huyện Tân Châu</t>
  </si>
  <si>
    <t>huyện Bến Cầu</t>
  </si>
  <si>
    <t>thành phố Tây Ninh</t>
  </si>
  <si>
    <t>Xây dựng doanh trại và thao trường huấn luyện Trung đoàn bộ binh 174 (giai đoạn 1)</t>
  </si>
  <si>
    <t>Đội Cảnh sát PCCC và CNCH Công an huyện Gò Dầu</t>
  </si>
  <si>
    <t>Dự án khởi công mới</t>
  </si>
  <si>
    <t>Các huyện,
 thị xã, thành phố</t>
  </si>
  <si>
    <t>Các cơ sở khám
 chữa bệnh công lập</t>
  </si>
  <si>
    <t>Dự án chuyển tiếp</t>
  </si>
  <si>
    <t>huyện Châu Thành</t>
  </si>
  <si>
    <t>2021-2026</t>
  </si>
  <si>
    <t>Nâng cấp, sửa chữa HTCN ấp Tân Đông, Tân Thành, Tân Châu</t>
  </si>
  <si>
    <t>Sửa chữa, cấp nước cho khoảng 500 hộ dân</t>
  </si>
  <si>
    <t>Mở rộng khu vực cấp nước xã Tân Hòa</t>
  </si>
  <si>
    <t>Cấp nước cho khoảng 2.580 hộ</t>
  </si>
  <si>
    <t>thị xã 
Trảng Bàng</t>
  </si>
  <si>
    <t>Kênh tiêu Suối Bàu Rong Gia Bình</t>
  </si>
  <si>
    <t>4,5km</t>
  </si>
  <si>
    <t>Kênh tiêu Tân Hiệp</t>
  </si>
  <si>
    <t>Dài 4,7km</t>
  </si>
  <si>
    <t>Kênh tiêu Suối Ông Hùng</t>
  </si>
  <si>
    <t>huyện Dương Minh Châu</t>
  </si>
  <si>
    <t>Dài 200 ha</t>
  </si>
  <si>
    <t>Gia cố kênh, nâng cấp một số công trình trên kênh</t>
  </si>
  <si>
    <t>Gia cố kênh TN17 đoạn từ K0 đến K0+850 (L=850m)</t>
  </si>
  <si>
    <t>Chi cục kiểm lâm Tây Ninh</t>
  </si>
  <si>
    <t>Trồng cây phân tán tỉnh Tây Ninh giai đoạn 2021-2025</t>
  </si>
  <si>
    <t>Trên địa bàn tỉnh Tây Ninh</t>
  </si>
  <si>
    <t>Bộ Chỉ huy Bộ đội biên phòng tỉnh</t>
  </si>
  <si>
    <t>Chống ngập điểm ngập 140 ha tại phường Ninh Thạnh</t>
  </si>
  <si>
    <t xml:space="preserve">Giải quyết tinh trạng ngập úng nghiêm trọng tại một số tuyến đường trên địa bàn </t>
  </si>
  <si>
    <t>Đường ĐD.6A Khu kinh tế cửa khẩu Mộc Bài</t>
  </si>
  <si>
    <t>Dài 1.070m</t>
  </si>
  <si>
    <t>BQL Khu kinh tế tỉnh</t>
  </si>
  <si>
    <t>2022-2025</t>
  </si>
  <si>
    <t>Hệ thống thoát nước đường Nguyễn Văn Linh - giai đoạn 2</t>
  </si>
  <si>
    <t xml:space="preserve"> thị  xã Hòa Thành</t>
  </si>
  <si>
    <t>Dài 1.641,66m,…</t>
  </si>
  <si>
    <t>Đường ĐH 9 giai đoạn 2</t>
  </si>
  <si>
    <t>Dài 7,5km</t>
  </si>
  <si>
    <t>Cải tạo, sửa chữa</t>
  </si>
  <si>
    <t>Cơ sở cai nghiện ma túy tỉnh Tây Ninh (giai đoạn 3)</t>
  </si>
  <si>
    <t>Sở Lao động - Thương binh và Xã hội</t>
  </si>
  <si>
    <t>DT: 186.571m2</t>
  </si>
  <si>
    <t>2023-2025</t>
  </si>
  <si>
    <t>Xây mới Hội trường 300 chỗ Bộ CHQS tỉnh</t>
  </si>
  <si>
    <t>DT: 2.146m2</t>
  </si>
  <si>
    <t>Ban QLDA ĐTXD tỉnh Tây Ninh</t>
  </si>
  <si>
    <t>Hệ thống thu gom nước thải và vỉa hè Khu phố 3, Khu phố 4 thị trấn Dương Minh Châu</t>
  </si>
  <si>
    <t>thị trấn Dương Minh Châu, huyện Dương Minh Châu</t>
  </si>
  <si>
    <t>Xây dựng nhà trạm BVR - Đội QLBV&amp;PTR</t>
  </si>
  <si>
    <t>Xây mới 12 nhà, trạm BVR tại 12 vị trí thuộc khu rừng phòng hộ Dầu Tiếng</t>
  </si>
  <si>
    <t>Trạm bơm Tân Long</t>
  </si>
  <si>
    <t>Tưới tiêu diện tích 732 ha</t>
  </si>
  <si>
    <t>Nâng cấp, sửa chữa HTCN ấp Đông Tiến, Tân Đông, Tân Châu</t>
  </si>
  <si>
    <t>xã Tân Đông, huyện Tân Châu</t>
  </si>
  <si>
    <t>Nâng cấp và xây dựng mới một số hạng mục trạm cấp nước, CS 30 m3/h, cung cấp cho khoảng 600 hộ dân</t>
  </si>
  <si>
    <t>CẤP VỐN ĐIỀU LỆ CHO NGÂN HÀNG CHÍNH SÁCH, QUỸ TÀI CHÍNH NHÀ NƯỚC NGOÀI NGÂN SÁCH; CẤP B2 LÃI XUẤT TÍN DỤNG ƯU ĐÃI, PHÍ QUẢN LÝ; HỖ TRỢ PHÁT TRIỂN DOANH NGHIỆP ĐẦU TƯ VÀO NÔNG NGHIỆP, NÔNG THÔN; HỖ TRỢ DOANH NGHIỆP NHỎ VÀ VỪA THEO QUY ĐỊNH CỦA LUẬT HỖ TRỢ DOANH NGHIỆP NHỎ VÀ VỪA; HỖ TRỢ HỢP TÁC XÃ THEO QUY ĐỊNH CỦA LUẬT HỢP TÁC XÃ</t>
  </si>
  <si>
    <t>N</t>
  </si>
  <si>
    <t>Hỗ trợ mục tiêu các huyện, thành phố
(thực hiện dự án)</t>
  </si>
  <si>
    <t>NGÂN SÁCH HUYỆN, THỊ XÃ, THÀNH PHỐ</t>
  </si>
  <si>
    <t>BQLDA Đầu tư Xây dựng tỉnh Tây Ninh</t>
  </si>
  <si>
    <t>DANH MỤC CÁC CHƯƠNG TRÌNH, DỰ ÁN SỬ DỤNG VỐN NGÂN SÁCH NHÀ NƯỚC NĂM  2024</t>
  </si>
  <si>
    <t>Giá trị khối lượng thực hiện từ khởi công đến 31/12/2023</t>
  </si>
  <si>
    <t>Lũy kế vốn đã bố trí đến 31/12/2023</t>
  </si>
  <si>
    <t>Kế hoạch vốn năm 2024</t>
  </si>
  <si>
    <t>Trường phổ thông dân tộc nội trú Tây Ninh</t>
  </si>
  <si>
    <t>TP.Tây Ninh</t>
  </si>
  <si>
    <t>KTX, Trang thiết bị, hạng mục phụ</t>
  </si>
  <si>
    <t>134/QĐ-SKHĐT
12/8/2022</t>
  </si>
  <si>
    <t>Trường THPT Dương Minh Châu (cơ sở 2)</t>
  </si>
  <si>
    <t xml:space="preserve">huyện Dương Minh Châu </t>
  </si>
  <si>
    <t>Cải tạo, sửa chữa kết hợp xây mới một số hạng mục</t>
  </si>
  <si>
    <t>2023-2024</t>
  </si>
  <si>
    <t>108/QĐ-SKHĐT
07/7/2023</t>
  </si>
  <si>
    <t>Trường THPT Nguyễn Huệ</t>
  </si>
  <si>
    <t>23/QĐ-SKHĐT
22/02/2023</t>
  </si>
  <si>
    <t>Trường THPT Huỳnh Thúc Kháng</t>
  </si>
  <si>
    <t>Cải tạo, sửa chữa và xây mới khối phòng học và các phòng chức năng</t>
  </si>
  <si>
    <t>107/QĐ-SKHĐT
05/7/2023</t>
  </si>
  <si>
    <t>Trường THPT Lương Thế Vinh</t>
  </si>
  <si>
    <t>111/QĐ-SKHĐT
10/7/2023</t>
  </si>
  <si>
    <t>Trường THPT Lê Hồng Phong</t>
  </si>
  <si>
    <t>106/QĐ-SKHĐT
05/7/2023</t>
  </si>
  <si>
    <t>Xây dựng Trường Chính trị đạt chuẩn mức 1</t>
  </si>
  <si>
    <t>TX Hòa Thành</t>
  </si>
  <si>
    <t>Cải tạo sửa chữa</t>
  </si>
  <si>
    <t>90/QĐ-SKHĐT
14/6/2023</t>
  </si>
  <si>
    <t>Đầu tư cơ sở hạ tầng, phần mềm, trang thiết bị công nghệ thông tin cho Trung tâm dịch vụ việc làm - Giáo dục nghề nghiệp tỉnh Tây Ninh</t>
  </si>
  <si>
    <t>Cải tạo, nâng cấp</t>
  </si>
  <si>
    <t>113/QĐ-SKHĐT
12/7/2023</t>
  </si>
  <si>
    <t>288/QĐ-SKHĐT
02/11/2021</t>
  </si>
  <si>
    <t>1661/QĐ-UBND  05/8/2022</t>
  </si>
  <si>
    <t>257/QĐ-SKHĐT 25/11/2022</t>
  </si>
  <si>
    <t>Xây dựng doanh trại Đại đội Thiết giáp/Phòng Tham mưu</t>
  </si>
  <si>
    <t>xã Đồng Khởi-huyện Châu Thành</t>
  </si>
  <si>
    <t>DT: 30.000m2</t>
  </si>
  <si>
    <t>21/QĐ-SKHĐT
07/02/2023</t>
  </si>
  <si>
    <t>Huyện Gò Dầu, tỉnh Tây Ninh</t>
  </si>
  <si>
    <t>Xây mới NLV, nhà xe phòng cháy chữa cháy, trực tác chiến, nhà xe cán bộ chiến sĩ và các hạng mục khác</t>
  </si>
  <si>
    <t xml:space="preserve">
142/QĐ-BQLKKT
17/11/2023</t>
  </si>
  <si>
    <t>137/QĐ-SKHĐT
21/5/2021;
274/QĐ-SKHĐT
14/12/2022 (đ/c)</t>
  </si>
  <si>
    <t>Dự án xây dựng Trung tâm Kiểm soát bệnh tật (CDC) tỉnh Tây Ninh</t>
  </si>
  <si>
    <t>TP Tây Ninh</t>
  </si>
  <si>
    <t>Diện tích 3.325m2; Trang thiết bị,…</t>
  </si>
  <si>
    <t>3063/QĐ-UBND
17/12/2020;
881/QĐ-UBND
11/4/2023 (đc)</t>
  </si>
  <si>
    <t>Đầu tư trang thiết bị cho 06 Trung tâm Y tế huyện và 42 Trạm Y tế tuyến xã</t>
  </si>
  <si>
    <t>06 Trung tâm Y tế tuyến huyện và 42 Trạm Y tế tuyến thị trấn, xã, phường</t>
  </si>
  <si>
    <t>Đầu tư trang thiết bị cho 06 Trung tâm Y tế tuyến huyện và 42 Trạm Y tế tuyến thị trấn, xã, phường</t>
  </si>
  <si>
    <t>1498/QĐ-UBND 20/07/2023</t>
  </si>
  <si>
    <t>Trung tâm huấn luyện và thi đấu thể thao (giai đoạn 2)</t>
  </si>
  <si>
    <t>xã Thái Bình - huyện Châu Thành</t>
  </si>
  <si>
    <t>Xây dựng hồ bơi, cải tạo khu ký túc xá, khu căn tin, sân vận động,… bổ sung thiết bị phục vụ tập luyện và sinh hoạt của vận động viên</t>
  </si>
  <si>
    <t>2023-2026</t>
  </si>
  <si>
    <t>1249/QĐ-UBND  22/6/2020;
2757/QĐ-UBND
30/12/2022 (đ/c);
…/QĐ-UBND
…/…/2023 (đc)</t>
  </si>
  <si>
    <t>Hệ thống xử lý nước thải đô thị Hòa Thành giai đoạn 2</t>
  </si>
  <si>
    <t>Xây mới trạm xử lý và hệ thống thu gôm nước thải</t>
  </si>
  <si>
    <t>2018-2025</t>
  </si>
  <si>
    <t>835/QĐ-UBND 12/4/2017; 1100/QĐ-UBND 17/5/2018; 413/QĐ-UBND 08/02/2018; 2372/QĐ-UBND 25/9/2018; 2741/QĐ-UBND 12/11/2018;
3147/QĐ-UBND 22/11/2021 (đ/c);
2161/QĐ-UBND
24/10/2023 (đc)</t>
  </si>
  <si>
    <t>Đầu tư đường ống thu gom và xây dựng vỉa hè</t>
  </si>
  <si>
    <t>107/QĐ-SKHĐT  11/7/2022</t>
  </si>
  <si>
    <t>Đường liên tuyến kết nối vùng N8-787B-789</t>
  </si>
  <si>
    <t>Thị xã 
Trảng Bàng -
 Dương Minh Châu</t>
  </si>
  <si>
    <t>48,113km BTN</t>
  </si>
  <si>
    <t>1492/QĐ-UBND
12/7/2021</t>
  </si>
  <si>
    <t>Đường ĐT.794 đoạn từ ngã ba Kà Tum đến cầu Sài Gòn (giai đoạn 2)</t>
  </si>
  <si>
    <t>Dài 16km</t>
  </si>
  <si>
    <t>2688/QĐ-UBND
03/11/2020</t>
  </si>
  <si>
    <t>Đường Trường Hòa - Chà Là (đoạn từ đường Nguyễn Văn Linh đến ĐT.784)</t>
  </si>
  <si>
    <t>thị xã Hòa Thành và huyện Dương Minh Châu</t>
  </si>
  <si>
    <t>Dài 4.963,47m</t>
  </si>
  <si>
    <t>2737/QĐ-UBND
29/12/2022</t>
  </si>
  <si>
    <t>Tân Châu, Tân  Biên</t>
  </si>
  <si>
    <t>1036/QĐ-UBND
15/11/2021; 2664/QĐ-UBND 07/7/2021</t>
  </si>
  <si>
    <t>BQLDA ĐTXD ngành Nông nghiệp &amp; Phát triển nông thôn</t>
  </si>
  <si>
    <t>316/QĐ-SKHĐT
09/12/2021</t>
  </si>
  <si>
    <t>311/QĐ-SKHĐT
06/12/2021</t>
  </si>
  <si>
    <t>310/QĐ-SKHĐT
03/12/2021</t>
  </si>
  <si>
    <t xml:space="preserve">huyện: Châu Thành, Tân Biên </t>
  </si>
  <si>
    <t>300/QĐ-SKHĐT
22/11/2021</t>
  </si>
  <si>
    <t>219/QĐ-UBND
28/10/2022</t>
  </si>
  <si>
    <t>1576/QĐ-UBND
01/8/2022</t>
  </si>
  <si>
    <t>Nạo vét rạch Gò Suối</t>
  </si>
  <si>
    <t>huyện Bến Cầu và TX Trảng Bàng</t>
  </si>
  <si>
    <t>Dài 5,13km</t>
  </si>
  <si>
    <t>31/QĐ-SKHĐT
06/3/2023</t>
  </si>
  <si>
    <t>Nạo vét kênh Đìa Xù từ cầu Đìa Xù đến giáp rạch Vàm Bảo</t>
  </si>
  <si>
    <t xml:space="preserve">huyện Bến Cầu </t>
  </si>
  <si>
    <t>Tiêu thoát nước cho lưu vực 5.045 ha đất nông nghiệp và DT 730 ha khu dân cư và khu kinh tế cửa khẩu Mộc Bài</t>
  </si>
  <si>
    <t>57/QĐ-SKHĐT
05/5/2023</t>
  </si>
  <si>
    <t>Kênh tiêu Suối Nước Đục</t>
  </si>
  <si>
    <t>Dài 8.860m</t>
  </si>
  <si>
    <t>70/QĐ-SKHĐT
29/5/2023</t>
  </si>
  <si>
    <t>Sửa chữa, xây mới một số hạng mục trại giống, cây trồng</t>
  </si>
  <si>
    <t>980m2</t>
  </si>
  <si>
    <t>97/QĐ-SKHĐT
22/6/2023</t>
  </si>
  <si>
    <t>342/QĐ-SKHĐT
28/12/2021</t>
  </si>
  <si>
    <t>347/QĐ-SKHĐT
28/12/2021</t>
  </si>
  <si>
    <t>346/QĐ-SKHĐT 28/12/2021</t>
  </si>
  <si>
    <t>Nâng cấp, sửa chữa HTCN ấp Thạnh Lợi, Thạnh Bình, Tân Biên</t>
  </si>
  <si>
    <t>Thạnh Bình, huyện Tân Biên</t>
  </si>
  <si>
    <t>500 hộ</t>
  </si>
  <si>
    <t>42/QĐ-SKHĐT
24/3/2023</t>
  </si>
  <si>
    <t>Nâng cấp, sửa chữa HTCN ấp Tân Trung, Tân Bình, TP Tây Ninh</t>
  </si>
  <si>
    <t>Tân Bình, TP Tây Ninh</t>
  </si>
  <si>
    <t>400 hộ</t>
  </si>
  <si>
    <t>60/QĐ-SKHĐT
12/5/2023</t>
  </si>
  <si>
    <t>Đầu tư nâng cấp trạm cấp nước tập trung tại xã Hòa Hiệp</t>
  </si>
  <si>
    <t>Cải tạo giếng khoan hiện hữu thổi rửa giếng hiện hữu theo chiều dọc ống lọc 20m, bơm hút nước thí nghiệm kiểm tra lưu lượng giếng; Xây mới trạm bơm giếng, Đầu tư mới trạm biến áp 3 pha 3x15kVA,…</t>
  </si>
  <si>
    <t>118/QĐ-SKHĐT
20/7/2023</t>
  </si>
  <si>
    <t>Tưới tiêu khu vực phía Tây sông Vàm Cỏ Đông giai đoạn 2 (kiên cố hóa kênh chính, kênh cấp 1, 2, 3 và kênh tiêu)</t>
  </si>
  <si>
    <t>huyện: Châu Thành và Bến Cầu</t>
  </si>
  <si>
    <t>Kiên cố hóa bằng bê tông khoảng 4,3km</t>
  </si>
  <si>
    <t>Nâng cấp, sửa chữa HTCN ấp Thạnh Đông, Thạnh Tân, TP Tây Ninh</t>
  </si>
  <si>
    <t xml:space="preserve">Nâng cấp, sửa chữa </t>
  </si>
  <si>
    <t>2024-2025</t>
  </si>
  <si>
    <t>215/QĐ-SKHĐT
21/11/2023</t>
  </si>
  <si>
    <t>Mua và phân bổ 1.181.190 cây giống lâm nghiệp các loại cho các tổ chức, hộ gia đình, cá nhân có nhu cầu trồng cây phân tán trên địa bàn tỉnh</t>
  </si>
  <si>
    <t>3133/QĐ-UBND
19/11/2021</t>
  </si>
  <si>
    <t>Ban quản lý Khu du lịch quốc gia Núi Bà Đen</t>
  </si>
  <si>
    <t>Trồng rừng mới Khu rừng Văn hóa - Lịch sử Núi Bà giai đoạn 2023-2025</t>
  </si>
  <si>
    <t>huyện Dương Minh Châu và thành phố Tây Ninh</t>
  </si>
  <si>
    <t>Trồng mới 50 ha</t>
  </si>
  <si>
    <t>64/QĐ-SKHĐT
24/5/2023</t>
  </si>
  <si>
    <t>Ban quản lý Khu rừng phòng hộ Dầu Tiếng</t>
  </si>
  <si>
    <t>Bảo vệ và phát triển rừng Khu rừng phòng hộ Dầu Tiếng giai đoạn 2023-2025</t>
  </si>
  <si>
    <t>huyện Tân Châu và huyện Dương Minh Châu</t>
  </si>
  <si>
    <t>Trồng mới 1.000 ha và chăm sóc rừng trồng</t>
  </si>
  <si>
    <t>55/QĐ-SKHĐT
27/4/2023</t>
  </si>
  <si>
    <t>Ban quản lý Vườn quốc gia Lò Gò - Xa Mát</t>
  </si>
  <si>
    <t>Bảo vệ và phát triển rừng Vườn Quốc gia Lò Gò - Xa Mát giai đoạn 2023-2025</t>
  </si>
  <si>
    <t>Trồng mới 38,7 ha và chăm sóc rừng trồng</t>
  </si>
  <si>
    <t>61/QĐ-SKHĐT
19/5/2023</t>
  </si>
  <si>
    <t>Tổng chiều dài tuyến khoảng 3.280 mét; mặt đường sỏi đỏ rộng 5,0 mét, nền đường rộng 7,0 mét</t>
  </si>
  <si>
    <t>3020/QĐ-UBND
 19/12/2016;
677/QĐ-UBND
 24/3/2021</t>
  </si>
  <si>
    <t>21/QĐ-SKHĐT
13/01/2022</t>
  </si>
  <si>
    <t>135/QĐ-BQLKKT
30/11/2021</t>
  </si>
  <si>
    <t>Đầu tư các dự án thuộc Khu kinh tế cửa khẩu Mộc Bài</t>
  </si>
  <si>
    <t>Khu KTCK Mộc Bài, huyện Bến Cầu, tỉnh Tây Ninh</t>
  </si>
  <si>
    <t>Đầu tư các dự án thuộc KKTCK Mộc Bài</t>
  </si>
  <si>
    <t>327/QĐ-SKHĐT
14/12/2021</t>
  </si>
  <si>
    <t xml:space="preserve">Mở rộng và Hệ thống thoát nước đường Tôn Đức Thắng (Từ đường Thượng Thâu Thanh đến QL22B) </t>
  </si>
  <si>
    <t>Xây dựng mặt đường và hệ thống mương</t>
  </si>
  <si>
    <t>2024-2026</t>
  </si>
  <si>
    <t>1635/QĐ-UBND 09/8/2023</t>
  </si>
  <si>
    <t xml:space="preserve">Chống ngập và phát triển hạ tầng kỹ thuật thị xã Trảng Bàng - giai đoạn 1 </t>
  </si>
  <si>
    <t>Thị Trấn</t>
  </si>
  <si>
    <t>XD hệ thống cống, mương thoát nước + nạo vét rạch hiện hữu; L = 9,805km</t>
  </si>
  <si>
    <t>269/QĐ-UBND 28/01/2022</t>
  </si>
  <si>
    <t>Ứng dụng công nghệ thông tin của Tỉnh ủy giai đoạn 2021-2025</t>
  </si>
  <si>
    <t>Tỉnh ủy</t>
  </si>
  <si>
    <t>Đầu tư trang thiết bị, hệ thống hạ tầng công nghệ thông tin phục vụ phục vụ yêu cầu ứng dụng công nghệ thông tin trong hoạt động của Tỉnh ủy Tây Ninh</t>
  </si>
  <si>
    <t>730/QĐ-UBND
24/3/2023</t>
  </si>
  <si>
    <t>XIII</t>
  </si>
  <si>
    <t>27/QĐ-SKHĐT
18/01/2022</t>
  </si>
  <si>
    <t>Cải tạo trụ sở Đảng ủy khối cơ quan (cũ) làm trụ sở làm việc của Sở Ngoại vụ và Liên hiệp các tổ chức hữu nghị</t>
  </si>
  <si>
    <t>Mua sắm, lắp đặt máy lạnh mới; sửa chữa một số hệ thống máy lạnh hiện trạng</t>
  </si>
  <si>
    <t>126/QĐ-SKHĐT
08/8/2023</t>
  </si>
  <si>
    <t>Sửa chữa, cải tạo trụ sở Văn phòng Đoàn BĐBQH và HĐND tỉnh Tây Ninh</t>
  </si>
  <si>
    <t>Sửa chữa, cải tạo</t>
  </si>
  <si>
    <t>89/QĐ-SKHĐT
14/6/2023</t>
  </si>
  <si>
    <t>Sửa chữa Trụ sở làm việc Sở Công thương Tây Ninh</t>
  </si>
  <si>
    <t>Cải tạo, sửa chữa Văn phòng UBND tỉnh và Trụ sở Ban tiếp Công dân tỉnh</t>
  </si>
  <si>
    <t>56/QĐ-SKHĐT
04/5/2023</t>
  </si>
  <si>
    <t>Sửa chữa trụ sở làm việc của Ban Nội chính Tỉnh ủy</t>
  </si>
  <si>
    <t>Phường 3, TP. Tây Ninh</t>
  </si>
  <si>
    <t>360/QĐ-SKHĐT
31/12/2021</t>
  </si>
  <si>
    <t>Dài 1.780 m</t>
  </si>
  <si>
    <t>NGÂN SÁCH TRUNG UƠNG HỖ TRỢ THỰC HIỆN CHƯƠNG TRÌNH MTQG (BSCMT CHO HUYỆN)</t>
  </si>
  <si>
    <t>CTMTQG Phát triển kinh tế - xã hội vùng đồng bào dân tộc thiểu số và miền núi - Hỗ trợ mục tiêu xã Hòa Hiệp huyện Tân Biên</t>
  </si>
  <si>
    <t xml:space="preserve">CTMTQG xây dựng nông thôn mới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</si>
</sst>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numFmt numFmtId="181" formatCode="###,###.0"/>
    <numFmt numFmtId="182" formatCode="#,##0.0"/>
    <numFmt numFmtId="183" formatCode="###,###,###"/>
    <numFmt numFmtId="184" formatCode="#,##0;[Red]\-#,##0;&quot;&quot;;_-@"/>
    <numFmt numFmtId="185" formatCode="#,##0;[Red]\-#,##0;&quot;&quot;;@"/>
    <numFmt numFmtId="186" formatCode="0.0%"/>
    <numFmt numFmtId="187" formatCode="#,###;[Red]\-#,###"/>
    <numFmt numFmtId="188" formatCode="_(* #,##0_);_(* \(#,##0\);_(* &quot;-&quot;??_);_(@_)"/>
    <numFmt numFmtId="189" formatCode="#,###.0;[Red]\-#,###.0"/>
    <numFmt numFmtId="190" formatCode="#,##0;[Red]\-#,##0;&quot;&quot;"/>
    <numFmt numFmtId="191" formatCode="#,##0;[Red]\-#,##0;&quot; &quot;"/>
    <numFmt numFmtId="192" formatCode="[$-42A]dd\ mmmm\ yyyy"/>
    <numFmt numFmtId="193" formatCode="#,###;\-#,###;&quot;&quot;;_(@_)"/>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_-* #,##0.00_-;\-* #,##0.00_-;_-* &quot;-&quot;??_-;_-@_-"/>
    <numFmt numFmtId="200" formatCode="#,##0;\-#,##0;\-"/>
    <numFmt numFmtId="201" formatCode="#,#00.0%"/>
    <numFmt numFmtId="202" formatCode="_-* #,##0\ _€_-;\-* #,##0\ _€_-;_-* &quot;-&quot;??\ _€_-;_-@_-"/>
    <numFmt numFmtId="203" formatCode="_-* #,##0_-;\-* #,##0_-;_-* &quot;-&quot;??_-;_-@_-"/>
  </numFmts>
  <fonts count="60">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b/>
      <sz val="13"/>
      <name val="Times New Roman"/>
      <family val="1"/>
    </font>
    <font>
      <sz val="12"/>
      <name val=".VnTime"/>
      <family val="2"/>
    </font>
    <font>
      <sz val="10"/>
      <name val="Arial"/>
      <family val="2"/>
    </font>
    <font>
      <sz val="13"/>
      <name val=".VnTime"/>
      <family val="2"/>
    </font>
    <font>
      <sz val="11"/>
      <name val="Times New Roman"/>
      <family val="1"/>
    </font>
    <font>
      <b/>
      <i/>
      <sz val="12"/>
      <name val="Times New Roman"/>
      <family val="1"/>
    </font>
    <font>
      <sz val="12"/>
      <name val="VNI-Times"/>
      <family val="0"/>
    </font>
    <font>
      <sz val="11"/>
      <color indexed="8"/>
      <name val="Calibri"/>
      <family val="2"/>
    </font>
    <font>
      <b/>
      <sz val="11"/>
      <name val="Times New Roman"/>
      <family val="1"/>
    </font>
    <font>
      <b/>
      <sz val="16"/>
      <name val="Times New Roman"/>
      <family val="1"/>
    </font>
    <font>
      <sz val="16"/>
      <name val="Times New Roma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name val="Calibri"/>
      <family val="2"/>
    </font>
    <font>
      <b/>
      <sz val="1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border>
    <border>
      <left style="thin"/>
      <right style="thin"/>
      <top>
        <color indexed="63"/>
      </top>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11" fillId="0" borderId="0" applyFont="0" applyFill="0" applyBorder="0" applyAlignment="0" applyProtection="0"/>
    <xf numFmtId="41" fontId="11" fillId="0" borderId="0" applyFont="0" applyFill="0" applyBorder="0" applyAlignment="0" applyProtection="0"/>
    <xf numFmtId="43" fontId="16" fillId="0" borderId="0" applyFont="0" applyFill="0" applyBorder="0" applyAlignment="0" applyProtection="0"/>
    <xf numFmtId="174" fontId="11" fillId="0" borderId="0" applyFont="0" applyFill="0" applyBorder="0" applyAlignment="0" applyProtection="0"/>
    <xf numFmtId="199" fontId="16"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98" fontId="42"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3" fillId="0" borderId="0" applyFont="0" applyFill="0" applyBorder="0" applyAlignment="0" applyProtection="0"/>
    <xf numFmtId="0" fontId="46" fillId="28" borderId="2" applyNumberFormat="0" applyAlignment="0" applyProtection="0"/>
    <xf numFmtId="0" fontId="15" fillId="0" borderId="3" applyNumberFormat="0" applyFont="0" applyAlignment="0">
      <protection/>
    </xf>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193" fontId="12"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11" fillId="0" borderId="0">
      <alignment/>
      <protection/>
    </xf>
    <xf numFmtId="0" fontId="11" fillId="0" borderId="0">
      <alignment/>
      <protection/>
    </xf>
    <xf numFmtId="0" fontId="16" fillId="0" borderId="0">
      <alignment/>
      <protection/>
    </xf>
    <xf numFmtId="0" fontId="10" fillId="0" borderId="0">
      <alignment/>
      <protection/>
    </xf>
    <xf numFmtId="0" fontId="42" fillId="0" borderId="0">
      <alignment/>
      <protection/>
    </xf>
    <xf numFmtId="0" fontId="4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2"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3" fillId="0" borderId="0">
      <alignment/>
      <protection/>
    </xf>
    <xf numFmtId="0" fontId="42" fillId="0" borderId="0">
      <alignment/>
      <protection/>
    </xf>
    <xf numFmtId="0" fontId="11" fillId="0" borderId="0">
      <alignment/>
      <protection/>
    </xf>
    <xf numFmtId="0" fontId="11" fillId="0" borderId="0">
      <alignment/>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3" fillId="0" borderId="0" xfId="0" applyFont="1" applyFill="1" applyAlignment="1">
      <alignment/>
    </xf>
    <xf numFmtId="0" fontId="5" fillId="0" borderId="0" xfId="0" applyFont="1" applyFill="1" applyAlignment="1">
      <alignment horizontal="right" vertical="center"/>
    </xf>
    <xf numFmtId="0" fontId="3" fillId="0" borderId="0" xfId="0" applyFont="1" applyFill="1" applyAlignment="1">
      <alignment vertical="center" wrapText="1"/>
    </xf>
    <xf numFmtId="3" fontId="3" fillId="0" borderId="0" xfId="0" applyNumberFormat="1" applyFont="1" applyFill="1" applyAlignment="1">
      <alignment/>
    </xf>
    <xf numFmtId="0" fontId="4" fillId="0" borderId="11" xfId="0" applyFont="1" applyFill="1" applyBorder="1" applyAlignment="1">
      <alignment horizontal="center" vertical="center" wrapText="1"/>
    </xf>
    <xf numFmtId="0" fontId="4" fillId="0" borderId="0" xfId="0" applyFont="1" applyFill="1" applyAlignment="1">
      <alignment/>
    </xf>
    <xf numFmtId="0" fontId="3" fillId="0" borderId="12" xfId="0" applyFont="1" applyFill="1" applyBorder="1" applyAlignment="1">
      <alignment horizontal="center" vertical="center"/>
    </xf>
    <xf numFmtId="0" fontId="3"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3" fontId="4"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17" fillId="0" borderId="0" xfId="0" applyFont="1" applyFill="1" applyAlignment="1">
      <alignment/>
    </xf>
    <xf numFmtId="0" fontId="13" fillId="0" borderId="0" xfId="0" applyFont="1" applyFill="1" applyAlignment="1">
      <alignment/>
    </xf>
    <xf numFmtId="3" fontId="13" fillId="0" borderId="0" xfId="0" applyNumberFormat="1" applyFont="1" applyFill="1" applyAlignment="1">
      <alignment/>
    </xf>
    <xf numFmtId="0" fontId="3" fillId="0" borderId="12" xfId="0" applyFont="1" applyFill="1" applyBorder="1" applyAlignment="1">
      <alignment horizontal="left" vertical="center" wrapText="1"/>
    </xf>
    <xf numFmtId="0" fontId="19" fillId="0" borderId="0" xfId="0" applyFont="1" applyFill="1" applyAlignment="1">
      <alignment/>
    </xf>
    <xf numFmtId="3" fontId="5" fillId="0" borderId="0" xfId="0" applyNumberFormat="1" applyFont="1" applyFill="1" applyAlignment="1">
      <alignment horizontal="right" vertical="center"/>
    </xf>
    <xf numFmtId="0" fontId="4"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right" vertical="center" wrapText="1"/>
    </xf>
    <xf numFmtId="3" fontId="3"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0" fontId="3" fillId="0" borderId="12" xfId="0" applyNumberFormat="1" applyFont="1" applyFill="1" applyBorder="1" applyAlignment="1">
      <alignment horizontal="justify" vertical="center" wrapText="1"/>
    </xf>
    <xf numFmtId="0" fontId="38" fillId="0" borderId="0" xfId="0" applyFont="1" applyFill="1" applyAlignment="1">
      <alignment/>
    </xf>
    <xf numFmtId="0" fontId="39" fillId="0" borderId="0" xfId="0" applyFont="1" applyFill="1" applyAlignment="1">
      <alignment/>
    </xf>
    <xf numFmtId="188" fontId="6" fillId="0" borderId="12" xfId="45" applyNumberFormat="1" applyFont="1" applyFill="1" applyBorder="1" applyAlignment="1">
      <alignment vertical="center" wrapText="1"/>
    </xf>
    <xf numFmtId="1" fontId="6" fillId="0" borderId="12" xfId="124"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right" vertical="center"/>
    </xf>
    <xf numFmtId="0" fontId="40" fillId="0" borderId="0" xfId="0" applyFont="1" applyFill="1" applyAlignment="1">
      <alignment/>
    </xf>
    <xf numFmtId="0" fontId="41" fillId="0" borderId="0" xfId="0" applyFont="1" applyFill="1" applyAlignment="1">
      <alignment/>
    </xf>
    <xf numFmtId="3" fontId="4" fillId="0" borderId="12" xfId="0" applyNumberFormat="1" applyFont="1" applyFill="1" applyBorder="1" applyAlignment="1">
      <alignment horizontal="left" vertical="center" wrapText="1"/>
    </xf>
    <xf numFmtId="3" fontId="3" fillId="0" borderId="12" xfId="124"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xf>
    <xf numFmtId="0" fontId="3" fillId="0" borderId="12" xfId="106" applyFont="1" applyFill="1" applyBorder="1" applyAlignment="1">
      <alignment horizontal="center" vertical="center" wrapText="1"/>
      <protection/>
    </xf>
    <xf numFmtId="1" fontId="3" fillId="0" borderId="12" xfId="43"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xf>
    <xf numFmtId="3" fontId="4" fillId="0" borderId="12" xfId="124" applyNumberFormat="1" applyFont="1" applyFill="1" applyBorder="1" applyAlignment="1">
      <alignment horizontal="center" vertical="center" wrapText="1"/>
      <protection/>
    </xf>
    <xf numFmtId="3" fontId="4" fillId="0" borderId="12" xfId="0" applyNumberFormat="1" applyFont="1" applyFill="1" applyBorder="1" applyAlignment="1">
      <alignment horizontal="center" vertical="center" wrapText="1"/>
    </xf>
    <xf numFmtId="169" fontId="3" fillId="0" borderId="12" xfId="124" applyNumberFormat="1" applyFont="1" applyFill="1" applyBorder="1" applyAlignment="1">
      <alignment horizontal="center" vertical="center" wrapText="1"/>
      <protection/>
    </xf>
    <xf numFmtId="0" fontId="4" fillId="0" borderId="12" xfId="111" applyFont="1" applyFill="1" applyBorder="1" applyAlignment="1">
      <alignment horizontal="left" vertical="center" wrapText="1"/>
      <protection/>
    </xf>
    <xf numFmtId="0" fontId="3" fillId="0" borderId="12" xfId="89" applyFont="1" applyFill="1" applyBorder="1" applyAlignment="1">
      <alignment horizontal="center" vertical="center" wrapText="1"/>
      <protection/>
    </xf>
    <xf numFmtId="0" fontId="3" fillId="0" borderId="12" xfId="88" applyFont="1" applyFill="1" applyBorder="1" applyAlignment="1">
      <alignment vertical="center" wrapText="1"/>
      <protection/>
    </xf>
    <xf numFmtId="3" fontId="3" fillId="0" borderId="12" xfId="0" applyNumberFormat="1" applyFont="1" applyFill="1" applyBorder="1" applyAlignment="1">
      <alignment horizontal="right" vertical="center"/>
    </xf>
    <xf numFmtId="169" fontId="3" fillId="0" borderId="12" xfId="84" applyNumberFormat="1" applyFont="1" applyFill="1" applyBorder="1" applyAlignment="1">
      <alignment horizontal="left" vertical="center" wrapText="1"/>
      <protection/>
    </xf>
    <xf numFmtId="0" fontId="3" fillId="0" borderId="12" xfId="84" applyFont="1" applyFill="1" applyBorder="1" applyAlignment="1">
      <alignment horizontal="left" vertical="center" wrapText="1"/>
      <protection/>
    </xf>
    <xf numFmtId="0" fontId="3" fillId="0" borderId="12" xfId="84" applyFont="1" applyFill="1" applyBorder="1" applyAlignment="1">
      <alignment horizontal="center" vertical="center" wrapText="1"/>
      <protection/>
    </xf>
    <xf numFmtId="3" fontId="17" fillId="0" borderId="0" xfId="0" applyNumberFormat="1" applyFont="1" applyFill="1" applyAlignment="1">
      <alignment/>
    </xf>
    <xf numFmtId="1" fontId="3" fillId="0" borderId="12" xfId="124" applyNumberFormat="1" applyFont="1" applyFill="1" applyBorder="1" applyAlignment="1">
      <alignment horizontal="center" vertical="center" wrapText="1"/>
      <protection/>
    </xf>
    <xf numFmtId="0" fontId="3" fillId="0" borderId="12" xfId="79" applyFont="1" applyFill="1" applyBorder="1" applyAlignment="1">
      <alignment vertical="center" wrapText="1"/>
      <protection/>
    </xf>
    <xf numFmtId="0" fontId="6" fillId="0" borderId="12" xfId="0" applyFont="1" applyFill="1" applyBorder="1" applyAlignment="1">
      <alignment vertical="center"/>
    </xf>
    <xf numFmtId="0" fontId="6" fillId="0" borderId="12" xfId="84" applyFont="1" applyFill="1" applyBorder="1" applyAlignment="1">
      <alignment horizontal="left" vertical="center" wrapText="1"/>
      <protection/>
    </xf>
    <xf numFmtId="1" fontId="6" fillId="0" borderId="12" xfId="124" applyNumberFormat="1" applyFont="1" applyFill="1" applyBorder="1" applyAlignment="1" quotePrefix="1">
      <alignment horizontal="left" vertical="center" wrapText="1"/>
      <protection/>
    </xf>
    <xf numFmtId="3" fontId="6" fillId="0"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169" fontId="6" fillId="0" borderId="12" xfId="124" applyNumberFormat="1" applyFont="1" applyFill="1" applyBorder="1" applyAlignment="1">
      <alignment horizontal="center" vertical="center" wrapText="1"/>
      <protection/>
    </xf>
    <xf numFmtId="0" fontId="6" fillId="0" borderId="12" xfId="88" applyFont="1" applyFill="1" applyBorder="1" applyAlignment="1">
      <alignment horizontal="left" vertical="center" wrapText="1"/>
      <protection/>
    </xf>
    <xf numFmtId="0" fontId="17" fillId="0" borderId="12" xfId="84" applyFont="1" applyFill="1" applyBorder="1" applyAlignment="1">
      <alignment horizontal="left" vertical="center" wrapText="1"/>
      <protection/>
    </xf>
    <xf numFmtId="3" fontId="14" fillId="0" borderId="12" xfId="0" applyNumberFormat="1" applyFont="1" applyFill="1" applyBorder="1" applyAlignment="1">
      <alignment horizontal="center" vertical="center"/>
    </xf>
    <xf numFmtId="3" fontId="14"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xf>
    <xf numFmtId="0" fontId="13" fillId="0" borderId="0" xfId="0" applyFont="1" applyFill="1" applyAlignment="1">
      <alignment vertical="center" wrapText="1"/>
    </xf>
    <xf numFmtId="0" fontId="13" fillId="0" borderId="0" xfId="0" applyFont="1" applyFill="1" applyAlignment="1">
      <alignment horizontal="left" vertical="center"/>
    </xf>
    <xf numFmtId="0" fontId="9" fillId="0" borderId="0" xfId="0" applyFont="1" applyFill="1" applyAlignment="1">
      <alignment vertical="center" wrapText="1"/>
    </xf>
    <xf numFmtId="0" fontId="7" fillId="0" borderId="0" xfId="0" applyFont="1" applyFill="1" applyAlignment="1">
      <alignment horizontal="center" vertical="center"/>
    </xf>
    <xf numFmtId="3" fontId="4" fillId="0" borderId="12"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8"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cellXfs>
  <cellStyles count="11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10" xfId="45"/>
    <cellStyle name="Comma 10 2" xfId="46"/>
    <cellStyle name="Comma 11" xfId="47"/>
    <cellStyle name="Comma 2" xfId="48"/>
    <cellStyle name="Comma 2 2" xfId="49"/>
    <cellStyle name="Comma 2 5" xfId="50"/>
    <cellStyle name="Comma 3" xfId="51"/>
    <cellStyle name="Comma 3 2" xfId="52"/>
    <cellStyle name="Comma 4 2 2" xfId="53"/>
    <cellStyle name="Comma 4 2 2 2" xfId="54"/>
    <cellStyle name="Comma 4 2 2 2 2" xfId="55"/>
    <cellStyle name="Comma 4 2 2 2 3" xfId="56"/>
    <cellStyle name="Comma 5" xfId="57"/>
    <cellStyle name="Comma 5 2" xfId="58"/>
    <cellStyle name="Comma 6" xfId="59"/>
    <cellStyle name="Currency" xfId="60"/>
    <cellStyle name="Currency [0]" xfId="61"/>
    <cellStyle name="Currency 2" xfId="62"/>
    <cellStyle name="Check Cell" xfId="63"/>
    <cellStyle name="dtchi98" xfId="64"/>
    <cellStyle name="Explanatory Text" xfId="65"/>
    <cellStyle name="Followed Hyperlink" xfId="66"/>
    <cellStyle name="Good" xfId="67"/>
    <cellStyle name="HAI" xfId="68"/>
    <cellStyle name="Heading 1" xfId="69"/>
    <cellStyle name="Heading 2" xfId="70"/>
    <cellStyle name="Heading 3" xfId="71"/>
    <cellStyle name="Heading 4" xfId="72"/>
    <cellStyle name="Hyperlink" xfId="73"/>
    <cellStyle name="Input" xfId="74"/>
    <cellStyle name="Linked Cell" xfId="75"/>
    <cellStyle name="Neutral" xfId="76"/>
    <cellStyle name="Normal 10" xfId="77"/>
    <cellStyle name="Normal 11" xfId="78"/>
    <cellStyle name="Normal 13" xfId="79"/>
    <cellStyle name="Normal 15" xfId="80"/>
    <cellStyle name="Normal 16" xfId="81"/>
    <cellStyle name="Normal 17" xfId="82"/>
    <cellStyle name="Normal 18" xfId="83"/>
    <cellStyle name="Normal 18 12" xfId="84"/>
    <cellStyle name="Normal 2" xfId="85"/>
    <cellStyle name="Normal 2 15" xfId="86"/>
    <cellStyle name="Normal 2 2" xfId="87"/>
    <cellStyle name="Normal 2 2 12" xfId="88"/>
    <cellStyle name="Normal 2 2 2 2" xfId="89"/>
    <cellStyle name="Normal 21" xfId="90"/>
    <cellStyle name="Normal 23" xfId="91"/>
    <cellStyle name="Normal 25" xfId="92"/>
    <cellStyle name="Normal 27" xfId="93"/>
    <cellStyle name="Normal 29" xfId="94"/>
    <cellStyle name="Normal 3" xfId="95"/>
    <cellStyle name="Normal 3 2" xfId="96"/>
    <cellStyle name="Normal 30" xfId="97"/>
    <cellStyle name="Normal 31" xfId="98"/>
    <cellStyle name="Normal 32" xfId="99"/>
    <cellStyle name="Normal 34" xfId="100"/>
    <cellStyle name="Normal 36" xfId="101"/>
    <cellStyle name="Normal 37" xfId="102"/>
    <cellStyle name="Normal 38" xfId="103"/>
    <cellStyle name="Normal 4" xfId="104"/>
    <cellStyle name="Normal 4 2" xfId="105"/>
    <cellStyle name="Normal 4 2 2" xfId="106"/>
    <cellStyle name="Normal 40" xfId="107"/>
    <cellStyle name="Normal 41" xfId="108"/>
    <cellStyle name="Normal 42" xfId="109"/>
    <cellStyle name="Normal 43" xfId="110"/>
    <cellStyle name="Normal 44" xfId="111"/>
    <cellStyle name="Normal 45" xfId="112"/>
    <cellStyle name="Normal 47" xfId="113"/>
    <cellStyle name="Normal 48" xfId="114"/>
    <cellStyle name="Normal 49" xfId="115"/>
    <cellStyle name="Normal 5" xfId="116"/>
    <cellStyle name="Normal 50" xfId="117"/>
    <cellStyle name="Normal 51" xfId="118"/>
    <cellStyle name="Normal 6" xfId="119"/>
    <cellStyle name="Normal 6 2" xfId="120"/>
    <cellStyle name="Normal 7" xfId="121"/>
    <cellStyle name="Normal 7 2 3 2 3" xfId="122"/>
    <cellStyle name="Normal 9 2 2" xfId="123"/>
    <cellStyle name="Normal_Bieu mau (CV ) 2 10" xfId="124"/>
    <cellStyle name="Note" xfId="125"/>
    <cellStyle name="Output" xfId="126"/>
    <cellStyle name="Percent" xfId="127"/>
    <cellStyle name="Percent 2" xfId="128"/>
    <cellStyle name="Title" xfId="129"/>
    <cellStyle name="Total" xfId="130"/>
    <cellStyle name="Warning Text"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8"/>
  <sheetViews>
    <sheetView tabSelected="1" zoomScalePageLayoutView="0" workbookViewId="0" topLeftCell="F1">
      <selection activeCell="N12" sqref="N12"/>
    </sheetView>
  </sheetViews>
  <sheetFormatPr defaultColWidth="7.5" defaultRowHeight="15"/>
  <cols>
    <col min="1" max="1" width="4.8984375" style="1" customWidth="1"/>
    <col min="2" max="2" width="22.09765625" style="15" customWidth="1"/>
    <col min="3" max="3" width="11.3984375" style="15" customWidth="1"/>
    <col min="4" max="4" width="15.09765625" style="15" customWidth="1"/>
    <col min="5" max="5" width="10.09765625" style="15" customWidth="1"/>
    <col min="6" max="6" width="13.796875" style="15" customWidth="1"/>
    <col min="7" max="7" width="9.296875" style="15" customWidth="1"/>
    <col min="8" max="8" width="7.8984375" style="15" customWidth="1"/>
    <col min="9" max="9" width="9.5" style="15" customWidth="1"/>
    <col min="10" max="10" width="8.69921875" style="15" customWidth="1"/>
    <col min="11" max="11" width="9" style="15" customWidth="1"/>
    <col min="12" max="12" width="5.69921875" style="15" customWidth="1"/>
    <col min="13" max="13" width="8.69921875" style="15" customWidth="1"/>
    <col min="14" max="14" width="8.5" style="15" customWidth="1"/>
    <col min="15" max="15" width="8.8984375" style="15" customWidth="1"/>
    <col min="16" max="16" width="5.59765625" style="15" customWidth="1"/>
    <col min="17" max="18" width="8.59765625" style="15" customWidth="1"/>
    <col min="19" max="19" width="9.5" style="15" customWidth="1"/>
    <col min="20" max="20" width="5.5" style="15" customWidth="1"/>
    <col min="21" max="21" width="7.69921875" style="15" customWidth="1"/>
    <col min="22" max="22" width="8.69921875" style="15" customWidth="1"/>
    <col min="23" max="23" width="16.09765625" style="15" customWidth="1"/>
    <col min="24" max="16384" width="7.5" style="15" customWidth="1"/>
  </cols>
  <sheetData>
    <row r="1" spans="1:24" ht="16.5" customHeight="1">
      <c r="A1" s="89" t="s">
        <v>31</v>
      </c>
      <c r="B1" s="89"/>
      <c r="C1" s="1"/>
      <c r="D1" s="1"/>
      <c r="E1" s="1"/>
      <c r="F1" s="1"/>
      <c r="G1" s="1"/>
      <c r="H1" s="1"/>
      <c r="I1" s="1"/>
      <c r="J1" s="1"/>
      <c r="K1" s="1"/>
      <c r="L1" s="1"/>
      <c r="M1" s="1"/>
      <c r="N1" s="1"/>
      <c r="O1" s="1"/>
      <c r="P1" s="1"/>
      <c r="Q1" s="1"/>
      <c r="R1" s="1"/>
      <c r="S1" s="90" t="s">
        <v>15</v>
      </c>
      <c r="T1" s="90"/>
      <c r="U1" s="90"/>
      <c r="V1" s="90"/>
      <c r="W1" s="72"/>
      <c r="X1" s="72"/>
    </row>
    <row r="2" spans="1:22" s="18" customFormat="1" ht="20.25">
      <c r="A2" s="87" t="s">
        <v>170</v>
      </c>
      <c r="B2" s="87"/>
      <c r="C2" s="87"/>
      <c r="D2" s="87"/>
      <c r="E2" s="87"/>
      <c r="F2" s="87"/>
      <c r="G2" s="87"/>
      <c r="H2" s="87"/>
      <c r="I2" s="87"/>
      <c r="J2" s="87"/>
      <c r="K2" s="87"/>
      <c r="L2" s="87"/>
      <c r="M2" s="87"/>
      <c r="N2" s="87"/>
      <c r="O2" s="87"/>
      <c r="P2" s="87"/>
      <c r="Q2" s="87"/>
      <c r="R2" s="87"/>
      <c r="S2" s="87"/>
      <c r="T2" s="87"/>
      <c r="U2" s="87"/>
      <c r="V2" s="87"/>
    </row>
    <row r="3" spans="1:22" ht="18.75">
      <c r="A3" s="88" t="s">
        <v>95</v>
      </c>
      <c r="B3" s="73"/>
      <c r="C3" s="73"/>
      <c r="D3" s="73"/>
      <c r="E3" s="73"/>
      <c r="F3" s="73"/>
      <c r="G3" s="73"/>
      <c r="H3" s="73"/>
      <c r="I3" s="73"/>
      <c r="J3" s="73"/>
      <c r="K3" s="73"/>
      <c r="L3" s="73"/>
      <c r="M3" s="73"/>
      <c r="N3" s="73"/>
      <c r="O3" s="73"/>
      <c r="P3" s="73"/>
      <c r="Q3" s="73"/>
      <c r="R3" s="73"/>
      <c r="S3" s="73"/>
      <c r="T3" s="73"/>
      <c r="U3" s="73"/>
      <c r="V3" s="73"/>
    </row>
    <row r="4" spans="2:22" ht="15.75">
      <c r="B4" s="1"/>
      <c r="C4" s="1"/>
      <c r="D4" s="1"/>
      <c r="E4" s="1"/>
      <c r="F4" s="1"/>
      <c r="G4" s="1"/>
      <c r="H4" s="1"/>
      <c r="I4" s="1"/>
      <c r="J4" s="1"/>
      <c r="K4" s="1"/>
      <c r="L4" s="1"/>
      <c r="M4" s="1"/>
      <c r="N4" s="1"/>
      <c r="O4" s="1"/>
      <c r="P4" s="1"/>
      <c r="Q4" s="1"/>
      <c r="R4" s="1"/>
      <c r="S4" s="4"/>
      <c r="T4" s="1"/>
      <c r="U4" s="1"/>
      <c r="V4" s="2" t="s">
        <v>10</v>
      </c>
    </row>
    <row r="5" spans="1:22" s="16" customFormat="1" ht="15" hidden="1">
      <c r="A5" s="4"/>
      <c r="B5" s="4"/>
      <c r="C5" s="4"/>
      <c r="D5" s="4"/>
      <c r="E5" s="4"/>
      <c r="F5" s="4"/>
      <c r="G5" s="4"/>
      <c r="H5" s="4"/>
      <c r="I5" s="4"/>
      <c r="J5" s="4"/>
      <c r="K5" s="4"/>
      <c r="L5" s="4"/>
      <c r="M5" s="4"/>
      <c r="N5" s="4"/>
      <c r="O5" s="4"/>
      <c r="P5" s="4"/>
      <c r="Q5" s="4"/>
      <c r="R5" s="4"/>
      <c r="S5" s="4"/>
      <c r="T5" s="4"/>
      <c r="U5" s="4"/>
      <c r="V5" s="4"/>
    </row>
    <row r="6" spans="1:22" s="16" customFormat="1" ht="15" hidden="1">
      <c r="A6" s="4"/>
      <c r="B6" s="4"/>
      <c r="C6" s="4"/>
      <c r="D6" s="4"/>
      <c r="E6" s="4"/>
      <c r="F6" s="4"/>
      <c r="G6" s="4"/>
      <c r="H6" s="4"/>
      <c r="I6" s="4"/>
      <c r="J6" s="4"/>
      <c r="K6" s="4"/>
      <c r="L6" s="4"/>
      <c r="M6" s="4"/>
      <c r="N6" s="4"/>
      <c r="O6" s="4"/>
      <c r="P6" s="4"/>
      <c r="Q6" s="4"/>
      <c r="R6" s="4"/>
      <c r="S6" s="4"/>
      <c r="T6" s="4"/>
      <c r="U6" s="4"/>
      <c r="V6" s="19"/>
    </row>
    <row r="7" spans="1:22" ht="19.5" customHeight="1">
      <c r="A7" s="84" t="s">
        <v>14</v>
      </c>
      <c r="B7" s="84" t="s">
        <v>22</v>
      </c>
      <c r="C7" s="84" t="s">
        <v>23</v>
      </c>
      <c r="D7" s="84" t="s">
        <v>24</v>
      </c>
      <c r="E7" s="84" t="s">
        <v>25</v>
      </c>
      <c r="F7" s="75" t="s">
        <v>26</v>
      </c>
      <c r="G7" s="76"/>
      <c r="H7" s="76"/>
      <c r="I7" s="76"/>
      <c r="J7" s="77"/>
      <c r="K7" s="78" t="s">
        <v>171</v>
      </c>
      <c r="L7" s="79"/>
      <c r="M7" s="79"/>
      <c r="N7" s="80"/>
      <c r="O7" s="78" t="s">
        <v>172</v>
      </c>
      <c r="P7" s="79"/>
      <c r="Q7" s="79"/>
      <c r="R7" s="80"/>
      <c r="S7" s="78" t="s">
        <v>173</v>
      </c>
      <c r="T7" s="79"/>
      <c r="U7" s="79"/>
      <c r="V7" s="80"/>
    </row>
    <row r="8" spans="1:22" ht="21.75" customHeight="1">
      <c r="A8" s="85"/>
      <c r="B8" s="85"/>
      <c r="C8" s="85"/>
      <c r="D8" s="85"/>
      <c r="E8" s="85"/>
      <c r="F8" s="84" t="s">
        <v>48</v>
      </c>
      <c r="G8" s="75" t="s">
        <v>27</v>
      </c>
      <c r="H8" s="76"/>
      <c r="I8" s="76"/>
      <c r="J8" s="77"/>
      <c r="K8" s="81"/>
      <c r="L8" s="82"/>
      <c r="M8" s="82"/>
      <c r="N8" s="83"/>
      <c r="O8" s="81"/>
      <c r="P8" s="82"/>
      <c r="Q8" s="82"/>
      <c r="R8" s="83"/>
      <c r="S8" s="81"/>
      <c r="T8" s="82"/>
      <c r="U8" s="82"/>
      <c r="V8" s="83"/>
    </row>
    <row r="9" spans="1:22" ht="21.75" customHeight="1">
      <c r="A9" s="85"/>
      <c r="B9" s="85"/>
      <c r="C9" s="85"/>
      <c r="D9" s="85"/>
      <c r="E9" s="85"/>
      <c r="F9" s="85"/>
      <c r="G9" s="84" t="s">
        <v>49</v>
      </c>
      <c r="H9" s="75" t="s">
        <v>17</v>
      </c>
      <c r="I9" s="76"/>
      <c r="J9" s="77"/>
      <c r="K9" s="84" t="s">
        <v>13</v>
      </c>
      <c r="L9" s="75" t="s">
        <v>17</v>
      </c>
      <c r="M9" s="76"/>
      <c r="N9" s="77"/>
      <c r="O9" s="84" t="s">
        <v>13</v>
      </c>
      <c r="P9" s="75" t="s">
        <v>17</v>
      </c>
      <c r="Q9" s="76"/>
      <c r="R9" s="77"/>
      <c r="S9" s="84" t="s">
        <v>13</v>
      </c>
      <c r="T9" s="75" t="s">
        <v>17</v>
      </c>
      <c r="U9" s="76"/>
      <c r="V9" s="77"/>
    </row>
    <row r="10" spans="1:22" ht="69" customHeight="1">
      <c r="A10" s="86"/>
      <c r="B10" s="86"/>
      <c r="C10" s="86"/>
      <c r="D10" s="86"/>
      <c r="E10" s="86"/>
      <c r="F10" s="86"/>
      <c r="G10" s="86"/>
      <c r="H10" s="5" t="s">
        <v>28</v>
      </c>
      <c r="I10" s="5" t="s">
        <v>29</v>
      </c>
      <c r="J10" s="5" t="s">
        <v>50</v>
      </c>
      <c r="K10" s="86"/>
      <c r="L10" s="5" t="s">
        <v>28</v>
      </c>
      <c r="M10" s="5" t="s">
        <v>29</v>
      </c>
      <c r="N10" s="5" t="s">
        <v>50</v>
      </c>
      <c r="O10" s="86"/>
      <c r="P10" s="5" t="s">
        <v>28</v>
      </c>
      <c r="Q10" s="5" t="s">
        <v>29</v>
      </c>
      <c r="R10" s="5" t="s">
        <v>50</v>
      </c>
      <c r="S10" s="86"/>
      <c r="T10" s="5" t="s">
        <v>28</v>
      </c>
      <c r="U10" s="5" t="s">
        <v>29</v>
      </c>
      <c r="V10" s="5" t="s">
        <v>50</v>
      </c>
    </row>
    <row r="11" spans="1:23" ht="15.75">
      <c r="A11" s="5" t="s">
        <v>0</v>
      </c>
      <c r="B11" s="5" t="s">
        <v>1</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16"/>
    </row>
    <row r="12" spans="1:23" ht="30" customHeight="1">
      <c r="A12" s="20"/>
      <c r="B12" s="21" t="s">
        <v>13</v>
      </c>
      <c r="C12" s="21"/>
      <c r="D12" s="21"/>
      <c r="E12" s="21"/>
      <c r="F12" s="21"/>
      <c r="G12" s="22">
        <f aca="true" t="shared" si="0" ref="G12:V12">G13+G30+G31+G46+G53+G67+G74+G75+G76+G96+G197+G208+G215+G221</f>
        <v>8331085</v>
      </c>
      <c r="H12" s="22">
        <f t="shared" si="0"/>
        <v>261874</v>
      </c>
      <c r="I12" s="22">
        <f t="shared" si="0"/>
        <v>2793511</v>
      </c>
      <c r="J12" s="22">
        <f t="shared" si="0"/>
        <v>5275553</v>
      </c>
      <c r="K12" s="22">
        <f t="shared" si="0"/>
        <v>3384016.722</v>
      </c>
      <c r="L12" s="22">
        <f t="shared" si="0"/>
        <v>0</v>
      </c>
      <c r="M12" s="22">
        <f t="shared" si="0"/>
        <v>2146204</v>
      </c>
      <c r="N12" s="22">
        <f t="shared" si="0"/>
        <v>1237812.722</v>
      </c>
      <c r="O12" s="22">
        <f t="shared" si="0"/>
        <v>7213457</v>
      </c>
      <c r="P12" s="22">
        <f t="shared" si="0"/>
        <v>0</v>
      </c>
      <c r="Q12" s="22">
        <f t="shared" si="0"/>
        <v>2150670</v>
      </c>
      <c r="R12" s="22">
        <f t="shared" si="0"/>
        <v>5062787</v>
      </c>
      <c r="S12" s="22">
        <f t="shared" si="0"/>
        <v>4250498</v>
      </c>
      <c r="T12" s="22">
        <f t="shared" si="0"/>
        <v>0</v>
      </c>
      <c r="U12" s="22">
        <f t="shared" si="0"/>
        <v>720376</v>
      </c>
      <c r="V12" s="22">
        <f t="shared" si="0"/>
        <v>3530122</v>
      </c>
      <c r="W12" s="16"/>
    </row>
    <row r="13" spans="1:22" ht="47.25">
      <c r="A13" s="11" t="s">
        <v>0</v>
      </c>
      <c r="B13" s="10" t="s">
        <v>73</v>
      </c>
      <c r="C13" s="23"/>
      <c r="D13" s="23"/>
      <c r="E13" s="23"/>
      <c r="F13" s="23"/>
      <c r="G13" s="24">
        <f>G14+G26</f>
        <v>105422</v>
      </c>
      <c r="H13" s="24">
        <f aca="true" t="shared" si="1" ref="H13:V13">H14+H26</f>
        <v>0</v>
      </c>
      <c r="I13" s="24">
        <f t="shared" si="1"/>
        <v>10111</v>
      </c>
      <c r="J13" s="24">
        <f t="shared" si="1"/>
        <v>95311</v>
      </c>
      <c r="K13" s="24">
        <f t="shared" si="1"/>
        <v>23315</v>
      </c>
      <c r="L13" s="24">
        <f t="shared" si="1"/>
        <v>0</v>
      </c>
      <c r="M13" s="24">
        <f t="shared" si="1"/>
        <v>3955</v>
      </c>
      <c r="N13" s="24">
        <f t="shared" si="1"/>
        <v>19360</v>
      </c>
      <c r="O13" s="24">
        <f t="shared" si="1"/>
        <v>23315</v>
      </c>
      <c r="P13" s="24">
        <f t="shared" si="1"/>
        <v>0</v>
      </c>
      <c r="Q13" s="24">
        <f t="shared" si="1"/>
        <v>3955</v>
      </c>
      <c r="R13" s="24">
        <f t="shared" si="1"/>
        <v>19360</v>
      </c>
      <c r="S13" s="24">
        <f t="shared" si="1"/>
        <v>45139</v>
      </c>
      <c r="T13" s="24">
        <f t="shared" si="1"/>
        <v>0</v>
      </c>
      <c r="U13" s="24">
        <f t="shared" si="1"/>
        <v>3699</v>
      </c>
      <c r="V13" s="24">
        <f t="shared" si="1"/>
        <v>41440</v>
      </c>
    </row>
    <row r="14" spans="1:22" s="1" customFormat="1" ht="31.5">
      <c r="A14" s="11" t="s">
        <v>2</v>
      </c>
      <c r="B14" s="12" t="s">
        <v>45</v>
      </c>
      <c r="C14" s="23"/>
      <c r="D14" s="23"/>
      <c r="E14" s="23"/>
      <c r="F14" s="23"/>
      <c r="G14" s="24">
        <f>G15+G16</f>
        <v>91422</v>
      </c>
      <c r="H14" s="24">
        <f aca="true" t="shared" si="2" ref="H14:V14">H15+H16</f>
        <v>0</v>
      </c>
      <c r="I14" s="24">
        <f t="shared" si="2"/>
        <v>0</v>
      </c>
      <c r="J14" s="24">
        <f t="shared" si="2"/>
        <v>91422</v>
      </c>
      <c r="K14" s="24">
        <f t="shared" si="2"/>
        <v>18900</v>
      </c>
      <c r="L14" s="24">
        <f t="shared" si="2"/>
        <v>0</v>
      </c>
      <c r="M14" s="24">
        <f t="shared" si="2"/>
        <v>0</v>
      </c>
      <c r="N14" s="24">
        <f t="shared" si="2"/>
        <v>18900</v>
      </c>
      <c r="O14" s="24">
        <f t="shared" si="2"/>
        <v>18900</v>
      </c>
      <c r="P14" s="24">
        <f t="shared" si="2"/>
        <v>0</v>
      </c>
      <c r="Q14" s="24">
        <f t="shared" si="2"/>
        <v>0</v>
      </c>
      <c r="R14" s="24">
        <f t="shared" si="2"/>
        <v>18900</v>
      </c>
      <c r="S14" s="24">
        <f t="shared" si="2"/>
        <v>38600</v>
      </c>
      <c r="T14" s="24">
        <f t="shared" si="2"/>
        <v>0</v>
      </c>
      <c r="U14" s="24">
        <f t="shared" si="2"/>
        <v>0</v>
      </c>
      <c r="V14" s="24">
        <f t="shared" si="2"/>
        <v>38600</v>
      </c>
    </row>
    <row r="15" spans="1:22" s="1" customFormat="1" ht="15.75">
      <c r="A15" s="11">
        <v>1</v>
      </c>
      <c r="B15" s="12" t="s">
        <v>46</v>
      </c>
      <c r="C15" s="23"/>
      <c r="D15" s="23"/>
      <c r="E15" s="23"/>
      <c r="F15" s="23"/>
      <c r="G15" s="25"/>
      <c r="H15" s="25"/>
      <c r="I15" s="25"/>
      <c r="J15" s="25"/>
      <c r="K15" s="25"/>
      <c r="L15" s="25"/>
      <c r="M15" s="25"/>
      <c r="N15" s="25"/>
      <c r="O15" s="25"/>
      <c r="P15" s="25"/>
      <c r="Q15" s="25"/>
      <c r="R15" s="25"/>
      <c r="S15" s="25"/>
      <c r="T15" s="25"/>
      <c r="U15" s="25"/>
      <c r="V15" s="25"/>
    </row>
    <row r="16" spans="1:22" s="1" customFormat="1" ht="15.75">
      <c r="A16" s="11">
        <v>2</v>
      </c>
      <c r="B16" s="12" t="s">
        <v>30</v>
      </c>
      <c r="C16" s="23"/>
      <c r="D16" s="23"/>
      <c r="E16" s="23"/>
      <c r="F16" s="23"/>
      <c r="G16" s="24">
        <f>G17+G24</f>
        <v>91422</v>
      </c>
      <c r="H16" s="24">
        <f aca="true" t="shared" si="3" ref="H16:V16">H17+H24</f>
        <v>0</v>
      </c>
      <c r="I16" s="24">
        <f t="shared" si="3"/>
        <v>0</v>
      </c>
      <c r="J16" s="24">
        <f t="shared" si="3"/>
        <v>91422</v>
      </c>
      <c r="K16" s="24">
        <f t="shared" si="3"/>
        <v>18900</v>
      </c>
      <c r="L16" s="24">
        <f t="shared" si="3"/>
        <v>0</v>
      </c>
      <c r="M16" s="24">
        <f t="shared" si="3"/>
        <v>0</v>
      </c>
      <c r="N16" s="24">
        <f t="shared" si="3"/>
        <v>18900</v>
      </c>
      <c r="O16" s="24">
        <f t="shared" si="3"/>
        <v>18900</v>
      </c>
      <c r="P16" s="24">
        <f t="shared" si="3"/>
        <v>0</v>
      </c>
      <c r="Q16" s="24">
        <f t="shared" si="3"/>
        <v>0</v>
      </c>
      <c r="R16" s="24">
        <f t="shared" si="3"/>
        <v>18900</v>
      </c>
      <c r="S16" s="24">
        <f t="shared" si="3"/>
        <v>38600</v>
      </c>
      <c r="T16" s="24">
        <f t="shared" si="3"/>
        <v>0</v>
      </c>
      <c r="U16" s="24">
        <f t="shared" si="3"/>
        <v>0</v>
      </c>
      <c r="V16" s="24">
        <f t="shared" si="3"/>
        <v>38600</v>
      </c>
    </row>
    <row r="17" spans="1:22" s="1" customFormat="1" ht="15.75">
      <c r="A17" s="11" t="s">
        <v>11</v>
      </c>
      <c r="B17" s="12" t="s">
        <v>100</v>
      </c>
      <c r="C17" s="23"/>
      <c r="D17" s="23"/>
      <c r="E17" s="23"/>
      <c r="F17" s="23"/>
      <c r="G17" s="24">
        <f>SUM(G18:G23)</f>
        <v>65422</v>
      </c>
      <c r="H17" s="24">
        <f aca="true" t="shared" si="4" ref="H17:V17">SUM(H18:H23)</f>
        <v>0</v>
      </c>
      <c r="I17" s="24">
        <f t="shared" si="4"/>
        <v>0</v>
      </c>
      <c r="J17" s="24">
        <f t="shared" si="4"/>
        <v>65422</v>
      </c>
      <c r="K17" s="24">
        <f t="shared" si="4"/>
        <v>18900</v>
      </c>
      <c r="L17" s="24">
        <f t="shared" si="4"/>
        <v>0</v>
      </c>
      <c r="M17" s="24">
        <f t="shared" si="4"/>
        <v>0</v>
      </c>
      <c r="N17" s="24">
        <f t="shared" si="4"/>
        <v>18900</v>
      </c>
      <c r="O17" s="24">
        <f t="shared" si="4"/>
        <v>18900</v>
      </c>
      <c r="P17" s="24">
        <f t="shared" si="4"/>
        <v>0</v>
      </c>
      <c r="Q17" s="24">
        <f t="shared" si="4"/>
        <v>0</v>
      </c>
      <c r="R17" s="24">
        <f t="shared" si="4"/>
        <v>18900</v>
      </c>
      <c r="S17" s="24">
        <f t="shared" si="4"/>
        <v>33600</v>
      </c>
      <c r="T17" s="24">
        <f t="shared" si="4"/>
        <v>0</v>
      </c>
      <c r="U17" s="24">
        <f t="shared" si="4"/>
        <v>0</v>
      </c>
      <c r="V17" s="24">
        <f t="shared" si="4"/>
        <v>33600</v>
      </c>
    </row>
    <row r="18" spans="1:23" s="28" customFormat="1" ht="31.5">
      <c r="A18" s="13"/>
      <c r="B18" s="26" t="s">
        <v>174</v>
      </c>
      <c r="C18" s="13" t="s">
        <v>175</v>
      </c>
      <c r="D18" s="13" t="s">
        <v>176</v>
      </c>
      <c r="E18" s="7" t="s">
        <v>107</v>
      </c>
      <c r="F18" s="23" t="s">
        <v>177</v>
      </c>
      <c r="G18" s="25">
        <f aca="true" t="shared" si="5" ref="G18:G23">H18+I18+J18</f>
        <v>14780</v>
      </c>
      <c r="H18" s="25"/>
      <c r="I18" s="25"/>
      <c r="J18" s="25">
        <v>14780</v>
      </c>
      <c r="K18" s="25">
        <f aca="true" t="shared" si="6" ref="K18:K23">L18+M18+N18</f>
        <v>5000</v>
      </c>
      <c r="L18" s="25"/>
      <c r="M18" s="25"/>
      <c r="N18" s="25">
        <v>5000</v>
      </c>
      <c r="O18" s="25">
        <f aca="true" t="shared" si="7" ref="O18:O23">P18+Q18+R18</f>
        <v>5000</v>
      </c>
      <c r="P18" s="25"/>
      <c r="Q18" s="25"/>
      <c r="R18" s="25">
        <v>5000</v>
      </c>
      <c r="S18" s="25">
        <f aca="true" t="shared" si="8" ref="S18:S23">T18+U18+V18</f>
        <v>2200</v>
      </c>
      <c r="T18" s="25"/>
      <c r="U18" s="25"/>
      <c r="V18" s="25">
        <v>2200</v>
      </c>
      <c r="W18" s="27"/>
    </row>
    <row r="19" spans="1:23" s="28" customFormat="1" ht="47.25">
      <c r="A19" s="13"/>
      <c r="B19" s="26" t="s">
        <v>178</v>
      </c>
      <c r="C19" s="13" t="s">
        <v>179</v>
      </c>
      <c r="D19" s="13" t="s">
        <v>180</v>
      </c>
      <c r="E19" s="7" t="s">
        <v>181</v>
      </c>
      <c r="F19" s="23" t="s">
        <v>182</v>
      </c>
      <c r="G19" s="25">
        <f t="shared" si="5"/>
        <v>4773</v>
      </c>
      <c r="H19" s="25"/>
      <c r="I19" s="25"/>
      <c r="J19" s="25">
        <v>4773</v>
      </c>
      <c r="K19" s="25">
        <f t="shared" si="6"/>
        <v>1300</v>
      </c>
      <c r="L19" s="25"/>
      <c r="M19" s="25"/>
      <c r="N19" s="25">
        <v>1300</v>
      </c>
      <c r="O19" s="25">
        <f t="shared" si="7"/>
        <v>1300</v>
      </c>
      <c r="P19" s="25"/>
      <c r="Q19" s="25"/>
      <c r="R19" s="25">
        <v>1300</v>
      </c>
      <c r="S19" s="25">
        <f t="shared" si="8"/>
        <v>2900</v>
      </c>
      <c r="T19" s="25"/>
      <c r="U19" s="25"/>
      <c r="V19" s="25">
        <v>2900</v>
      </c>
      <c r="W19" s="27"/>
    </row>
    <row r="20" spans="1:23" s="28" customFormat="1" ht="31.5">
      <c r="A20" s="13"/>
      <c r="B20" s="26" t="s">
        <v>183</v>
      </c>
      <c r="C20" s="13" t="s">
        <v>109</v>
      </c>
      <c r="D20" s="13" t="s">
        <v>148</v>
      </c>
      <c r="E20" s="7" t="s">
        <v>107</v>
      </c>
      <c r="F20" s="23" t="s">
        <v>184</v>
      </c>
      <c r="G20" s="25">
        <f t="shared" si="5"/>
        <v>16832</v>
      </c>
      <c r="H20" s="25"/>
      <c r="I20" s="25"/>
      <c r="J20" s="25">
        <v>16832</v>
      </c>
      <c r="K20" s="25">
        <f t="shared" si="6"/>
        <v>4800</v>
      </c>
      <c r="L20" s="25"/>
      <c r="M20" s="25"/>
      <c r="N20" s="25">
        <v>4800</v>
      </c>
      <c r="O20" s="25">
        <f t="shared" si="7"/>
        <v>4800</v>
      </c>
      <c r="P20" s="25"/>
      <c r="Q20" s="25"/>
      <c r="R20" s="25">
        <v>4800</v>
      </c>
      <c r="S20" s="25">
        <f t="shared" si="8"/>
        <v>10200</v>
      </c>
      <c r="T20" s="25"/>
      <c r="U20" s="25"/>
      <c r="V20" s="25">
        <v>10200</v>
      </c>
      <c r="W20" s="27"/>
    </row>
    <row r="21" spans="1:23" s="28" customFormat="1" ht="63">
      <c r="A21" s="13"/>
      <c r="B21" s="26" t="s">
        <v>185</v>
      </c>
      <c r="C21" s="13" t="s">
        <v>109</v>
      </c>
      <c r="D21" s="13" t="s">
        <v>186</v>
      </c>
      <c r="E21" s="7" t="s">
        <v>152</v>
      </c>
      <c r="F21" s="23" t="s">
        <v>187</v>
      </c>
      <c r="G21" s="25">
        <f t="shared" si="5"/>
        <v>12167</v>
      </c>
      <c r="H21" s="25"/>
      <c r="I21" s="25"/>
      <c r="J21" s="25">
        <v>12167</v>
      </c>
      <c r="K21" s="25">
        <f t="shared" si="6"/>
        <v>3000</v>
      </c>
      <c r="L21" s="25"/>
      <c r="M21" s="25"/>
      <c r="N21" s="25">
        <v>3000</v>
      </c>
      <c r="O21" s="25">
        <f t="shared" si="7"/>
        <v>3000</v>
      </c>
      <c r="P21" s="25"/>
      <c r="Q21" s="25"/>
      <c r="R21" s="25">
        <v>3000</v>
      </c>
      <c r="S21" s="25">
        <f t="shared" si="8"/>
        <v>7900</v>
      </c>
      <c r="T21" s="25"/>
      <c r="U21" s="25"/>
      <c r="V21" s="25">
        <v>7900</v>
      </c>
      <c r="W21" s="27"/>
    </row>
    <row r="22" spans="1:23" s="28" customFormat="1" ht="63">
      <c r="A22" s="13"/>
      <c r="B22" s="26" t="s">
        <v>188</v>
      </c>
      <c r="C22" s="13" t="s">
        <v>104</v>
      </c>
      <c r="D22" s="13" t="s">
        <v>186</v>
      </c>
      <c r="E22" s="7" t="s">
        <v>152</v>
      </c>
      <c r="F22" s="23" t="s">
        <v>189</v>
      </c>
      <c r="G22" s="25">
        <f t="shared" si="5"/>
        <v>9371</v>
      </c>
      <c r="H22" s="25"/>
      <c r="I22" s="25"/>
      <c r="J22" s="25">
        <v>9371</v>
      </c>
      <c r="K22" s="25">
        <f t="shared" si="6"/>
        <v>2500</v>
      </c>
      <c r="L22" s="25"/>
      <c r="M22" s="25"/>
      <c r="N22" s="25">
        <v>2500</v>
      </c>
      <c r="O22" s="25">
        <f t="shared" si="7"/>
        <v>2500</v>
      </c>
      <c r="P22" s="25"/>
      <c r="Q22" s="25"/>
      <c r="R22" s="25">
        <v>2500</v>
      </c>
      <c r="S22" s="25">
        <f t="shared" si="8"/>
        <v>5900</v>
      </c>
      <c r="T22" s="25"/>
      <c r="U22" s="25"/>
      <c r="V22" s="25">
        <v>5900</v>
      </c>
      <c r="W22" s="27"/>
    </row>
    <row r="23" spans="1:23" s="28" customFormat="1" ht="63">
      <c r="A23" s="13"/>
      <c r="B23" s="26" t="s">
        <v>190</v>
      </c>
      <c r="C23" s="13" t="s">
        <v>117</v>
      </c>
      <c r="D23" s="13" t="s">
        <v>186</v>
      </c>
      <c r="E23" s="7" t="s">
        <v>152</v>
      </c>
      <c r="F23" s="23" t="s">
        <v>191</v>
      </c>
      <c r="G23" s="25">
        <f t="shared" si="5"/>
        <v>7499</v>
      </c>
      <c r="H23" s="25"/>
      <c r="I23" s="25"/>
      <c r="J23" s="25">
        <v>7499</v>
      </c>
      <c r="K23" s="25">
        <f t="shared" si="6"/>
        <v>2300</v>
      </c>
      <c r="L23" s="25"/>
      <c r="M23" s="25"/>
      <c r="N23" s="25">
        <v>2300</v>
      </c>
      <c r="O23" s="25">
        <f t="shared" si="7"/>
        <v>2300</v>
      </c>
      <c r="P23" s="25"/>
      <c r="Q23" s="25"/>
      <c r="R23" s="25">
        <v>2300</v>
      </c>
      <c r="S23" s="25">
        <f t="shared" si="8"/>
        <v>4500</v>
      </c>
      <c r="T23" s="25"/>
      <c r="U23" s="25"/>
      <c r="V23" s="25">
        <v>4500</v>
      </c>
      <c r="W23" s="27"/>
    </row>
    <row r="24" spans="1:23" s="28" customFormat="1" ht="15.75">
      <c r="A24" s="11" t="s">
        <v>12</v>
      </c>
      <c r="B24" s="12" t="s">
        <v>113</v>
      </c>
      <c r="C24" s="12"/>
      <c r="D24" s="12"/>
      <c r="E24" s="23"/>
      <c r="F24" s="23"/>
      <c r="G24" s="24">
        <f>G25</f>
        <v>26000</v>
      </c>
      <c r="H24" s="24">
        <f aca="true" t="shared" si="9" ref="H24:V24">H25</f>
        <v>0</v>
      </c>
      <c r="I24" s="24">
        <f t="shared" si="9"/>
        <v>0</v>
      </c>
      <c r="J24" s="24">
        <f t="shared" si="9"/>
        <v>26000</v>
      </c>
      <c r="K24" s="24">
        <f t="shared" si="9"/>
        <v>0</v>
      </c>
      <c r="L24" s="24">
        <f t="shared" si="9"/>
        <v>0</v>
      </c>
      <c r="M24" s="24">
        <f t="shared" si="9"/>
        <v>0</v>
      </c>
      <c r="N24" s="24">
        <f t="shared" si="9"/>
        <v>0</v>
      </c>
      <c r="O24" s="24">
        <f t="shared" si="9"/>
        <v>0</v>
      </c>
      <c r="P24" s="24">
        <f t="shared" si="9"/>
        <v>0</v>
      </c>
      <c r="Q24" s="24">
        <f t="shared" si="9"/>
        <v>0</v>
      </c>
      <c r="R24" s="24">
        <f t="shared" si="9"/>
        <v>0</v>
      </c>
      <c r="S24" s="24">
        <f t="shared" si="9"/>
        <v>5000</v>
      </c>
      <c r="T24" s="24">
        <f t="shared" si="9"/>
        <v>0</v>
      </c>
      <c r="U24" s="24">
        <f t="shared" si="9"/>
        <v>0</v>
      </c>
      <c r="V24" s="24">
        <f t="shared" si="9"/>
        <v>5000</v>
      </c>
      <c r="W24" s="27"/>
    </row>
    <row r="25" spans="1:22" ht="33">
      <c r="A25" s="13">
        <v>1</v>
      </c>
      <c r="B25" s="29" t="s">
        <v>192</v>
      </c>
      <c r="C25" s="30" t="s">
        <v>193</v>
      </c>
      <c r="D25" s="31" t="s">
        <v>194</v>
      </c>
      <c r="E25" s="30" t="s">
        <v>152</v>
      </c>
      <c r="F25" s="31" t="s">
        <v>195</v>
      </c>
      <c r="G25" s="32">
        <f>H25+I25+J25</f>
        <v>26000</v>
      </c>
      <c r="H25" s="25"/>
      <c r="I25" s="25"/>
      <c r="J25" s="32">
        <v>26000</v>
      </c>
      <c r="K25" s="25">
        <f>L25+M25+N25</f>
        <v>0</v>
      </c>
      <c r="L25" s="25"/>
      <c r="M25" s="25"/>
      <c r="N25" s="25"/>
      <c r="O25" s="25">
        <f>P25+Q25+R25</f>
        <v>0</v>
      </c>
      <c r="P25" s="25"/>
      <c r="Q25" s="25"/>
      <c r="R25" s="25"/>
      <c r="S25" s="25">
        <f>T25+U25+V25</f>
        <v>5000</v>
      </c>
      <c r="T25" s="25"/>
      <c r="U25" s="25"/>
      <c r="V25" s="25">
        <v>5000</v>
      </c>
    </row>
    <row r="26" spans="1:23" s="34" customFormat="1" ht="31.5">
      <c r="A26" s="11" t="s">
        <v>3</v>
      </c>
      <c r="B26" s="12" t="s">
        <v>150</v>
      </c>
      <c r="C26" s="23"/>
      <c r="D26" s="23"/>
      <c r="E26" s="23"/>
      <c r="F26" s="23"/>
      <c r="G26" s="24">
        <f>G27+G29</f>
        <v>14000</v>
      </c>
      <c r="H26" s="24">
        <f aca="true" t="shared" si="10" ref="H26:V26">H27+H29</f>
        <v>0</v>
      </c>
      <c r="I26" s="24">
        <f t="shared" si="10"/>
        <v>10111</v>
      </c>
      <c r="J26" s="24">
        <f t="shared" si="10"/>
        <v>3889</v>
      </c>
      <c r="K26" s="24">
        <f t="shared" si="10"/>
        <v>4415</v>
      </c>
      <c r="L26" s="24">
        <f t="shared" si="10"/>
        <v>0</v>
      </c>
      <c r="M26" s="24">
        <f t="shared" si="10"/>
        <v>3955</v>
      </c>
      <c r="N26" s="24">
        <f t="shared" si="10"/>
        <v>460</v>
      </c>
      <c r="O26" s="24">
        <f t="shared" si="10"/>
        <v>4415</v>
      </c>
      <c r="P26" s="24">
        <f t="shared" si="10"/>
        <v>0</v>
      </c>
      <c r="Q26" s="24">
        <f t="shared" si="10"/>
        <v>3955</v>
      </c>
      <c r="R26" s="24">
        <f t="shared" si="10"/>
        <v>460</v>
      </c>
      <c r="S26" s="24">
        <f t="shared" si="10"/>
        <v>6539</v>
      </c>
      <c r="T26" s="24">
        <f t="shared" si="10"/>
        <v>0</v>
      </c>
      <c r="U26" s="24">
        <f t="shared" si="10"/>
        <v>3699</v>
      </c>
      <c r="V26" s="24">
        <f t="shared" si="10"/>
        <v>2840</v>
      </c>
      <c r="W26" s="33"/>
    </row>
    <row r="27" spans="1:23" s="28" customFormat="1" ht="15.75">
      <c r="A27" s="11" t="s">
        <v>11</v>
      </c>
      <c r="B27" s="12" t="s">
        <v>116</v>
      </c>
      <c r="C27" s="12"/>
      <c r="D27" s="12"/>
      <c r="E27" s="7"/>
      <c r="F27" s="23"/>
      <c r="G27" s="24">
        <f>G28</f>
        <v>14000</v>
      </c>
      <c r="H27" s="24">
        <f aca="true" t="shared" si="11" ref="H27:V27">H28</f>
        <v>0</v>
      </c>
      <c r="I27" s="24">
        <f t="shared" si="11"/>
        <v>10111</v>
      </c>
      <c r="J27" s="24">
        <f t="shared" si="11"/>
        <v>3889</v>
      </c>
      <c r="K27" s="24">
        <f t="shared" si="11"/>
        <v>4415</v>
      </c>
      <c r="L27" s="24">
        <f t="shared" si="11"/>
        <v>0</v>
      </c>
      <c r="M27" s="24">
        <f t="shared" si="11"/>
        <v>3955</v>
      </c>
      <c r="N27" s="24">
        <f t="shared" si="11"/>
        <v>460</v>
      </c>
      <c r="O27" s="24">
        <f t="shared" si="11"/>
        <v>4415</v>
      </c>
      <c r="P27" s="24">
        <f t="shared" si="11"/>
        <v>0</v>
      </c>
      <c r="Q27" s="24">
        <f t="shared" si="11"/>
        <v>3955</v>
      </c>
      <c r="R27" s="24">
        <f t="shared" si="11"/>
        <v>460</v>
      </c>
      <c r="S27" s="24">
        <f t="shared" si="11"/>
        <v>6539</v>
      </c>
      <c r="T27" s="24">
        <f t="shared" si="11"/>
        <v>0</v>
      </c>
      <c r="U27" s="24">
        <f t="shared" si="11"/>
        <v>3699</v>
      </c>
      <c r="V27" s="24">
        <f t="shared" si="11"/>
        <v>2840</v>
      </c>
      <c r="W27" s="27"/>
    </row>
    <row r="28" spans="1:23" s="28" customFormat="1" ht="94.5">
      <c r="A28" s="13"/>
      <c r="B28" s="26" t="s">
        <v>196</v>
      </c>
      <c r="C28" s="13" t="s">
        <v>175</v>
      </c>
      <c r="D28" s="13" t="s">
        <v>197</v>
      </c>
      <c r="E28" s="7" t="s">
        <v>181</v>
      </c>
      <c r="F28" s="23" t="s">
        <v>198</v>
      </c>
      <c r="G28" s="25">
        <f>H28+I28+J28</f>
        <v>14000</v>
      </c>
      <c r="H28" s="25"/>
      <c r="I28" s="25">
        <v>10111</v>
      </c>
      <c r="J28" s="25">
        <v>3889</v>
      </c>
      <c r="K28" s="25">
        <f>L28+M28+N28</f>
        <v>4415</v>
      </c>
      <c r="L28" s="25"/>
      <c r="M28" s="25">
        <v>3955</v>
      </c>
      <c r="N28" s="25">
        <v>460</v>
      </c>
      <c r="O28" s="25">
        <f>P28+Q28+R28</f>
        <v>4415</v>
      </c>
      <c r="P28" s="25"/>
      <c r="Q28" s="25">
        <v>3955</v>
      </c>
      <c r="R28" s="25">
        <v>460</v>
      </c>
      <c r="S28" s="25">
        <f>T28+U28+V28</f>
        <v>6539</v>
      </c>
      <c r="T28" s="25"/>
      <c r="U28" s="25">
        <v>3699</v>
      </c>
      <c r="V28" s="25">
        <v>2840</v>
      </c>
      <c r="W28" s="27"/>
    </row>
    <row r="29" spans="1:23" s="28" customFormat="1" ht="15.75">
      <c r="A29" s="11" t="s">
        <v>12</v>
      </c>
      <c r="B29" s="12" t="s">
        <v>113</v>
      </c>
      <c r="C29" s="13"/>
      <c r="D29" s="13"/>
      <c r="E29" s="7"/>
      <c r="F29" s="23"/>
      <c r="G29" s="25"/>
      <c r="H29" s="25"/>
      <c r="I29" s="25"/>
      <c r="J29" s="25"/>
      <c r="K29" s="25"/>
      <c r="L29" s="25"/>
      <c r="M29" s="25"/>
      <c r="N29" s="25"/>
      <c r="O29" s="25"/>
      <c r="P29" s="25"/>
      <c r="Q29" s="25"/>
      <c r="R29" s="25"/>
      <c r="S29" s="25"/>
      <c r="T29" s="25"/>
      <c r="U29" s="25"/>
      <c r="V29" s="25"/>
      <c r="W29" s="27"/>
    </row>
    <row r="30" spans="1:22" s="1" customFormat="1" ht="31.5">
      <c r="A30" s="11" t="s">
        <v>1</v>
      </c>
      <c r="B30" s="10" t="s">
        <v>74</v>
      </c>
      <c r="C30" s="23"/>
      <c r="D30" s="23"/>
      <c r="E30" s="23"/>
      <c r="F30" s="23"/>
      <c r="G30" s="24">
        <v>0</v>
      </c>
      <c r="H30" s="24">
        <v>0</v>
      </c>
      <c r="I30" s="24">
        <v>0</v>
      </c>
      <c r="J30" s="24">
        <v>0</v>
      </c>
      <c r="K30" s="24">
        <v>0</v>
      </c>
      <c r="L30" s="24">
        <v>0</v>
      </c>
      <c r="M30" s="24">
        <v>0</v>
      </c>
      <c r="N30" s="24">
        <v>0</v>
      </c>
      <c r="O30" s="24">
        <v>0</v>
      </c>
      <c r="P30" s="24">
        <v>0</v>
      </c>
      <c r="Q30" s="24">
        <v>0</v>
      </c>
      <c r="R30" s="24">
        <v>0</v>
      </c>
      <c r="S30" s="24">
        <v>0</v>
      </c>
      <c r="T30" s="24">
        <v>0</v>
      </c>
      <c r="U30" s="24">
        <v>0</v>
      </c>
      <c r="V30" s="24">
        <v>0</v>
      </c>
    </row>
    <row r="31" spans="1:22" s="1" customFormat="1" ht="15.75">
      <c r="A31" s="11" t="s">
        <v>4</v>
      </c>
      <c r="B31" s="10" t="s">
        <v>51</v>
      </c>
      <c r="C31" s="23"/>
      <c r="D31" s="23"/>
      <c r="E31" s="23"/>
      <c r="F31" s="23"/>
      <c r="G31" s="24">
        <f>G32+G38</f>
        <v>171902</v>
      </c>
      <c r="H31" s="24">
        <f aca="true" t="shared" si="12" ref="H31:U31">H32+H38</f>
        <v>0</v>
      </c>
      <c r="I31" s="24">
        <f t="shared" si="12"/>
        <v>0</v>
      </c>
      <c r="J31" s="24">
        <f t="shared" si="12"/>
        <v>171902</v>
      </c>
      <c r="K31" s="24">
        <f t="shared" si="12"/>
        <v>86623</v>
      </c>
      <c r="L31" s="24">
        <f t="shared" si="12"/>
        <v>0</v>
      </c>
      <c r="M31" s="24">
        <f t="shared" si="12"/>
        <v>0</v>
      </c>
      <c r="N31" s="24">
        <f t="shared" si="12"/>
        <v>86623</v>
      </c>
      <c r="O31" s="24">
        <f t="shared" si="12"/>
        <v>86623</v>
      </c>
      <c r="P31" s="24">
        <f t="shared" si="12"/>
        <v>0</v>
      </c>
      <c r="Q31" s="24">
        <f t="shared" si="12"/>
        <v>0</v>
      </c>
      <c r="R31" s="24">
        <f t="shared" si="12"/>
        <v>86623</v>
      </c>
      <c r="S31" s="24">
        <f t="shared" si="12"/>
        <v>67570</v>
      </c>
      <c r="T31" s="24">
        <f t="shared" si="12"/>
        <v>0</v>
      </c>
      <c r="U31" s="24">
        <f t="shared" si="12"/>
        <v>0</v>
      </c>
      <c r="V31" s="24">
        <f>V32+V38</f>
        <v>67570</v>
      </c>
    </row>
    <row r="32" spans="1:22" s="1" customFormat="1" ht="15.75">
      <c r="A32" s="11" t="s">
        <v>2</v>
      </c>
      <c r="B32" s="12" t="s">
        <v>47</v>
      </c>
      <c r="C32" s="23"/>
      <c r="D32" s="23"/>
      <c r="E32" s="23"/>
      <c r="F32" s="23"/>
      <c r="G32" s="24">
        <f aca="true" t="shared" si="13" ref="G32:V32">G33+G34</f>
        <v>40000</v>
      </c>
      <c r="H32" s="24">
        <f t="shared" si="13"/>
        <v>0</v>
      </c>
      <c r="I32" s="24">
        <f t="shared" si="13"/>
        <v>0</v>
      </c>
      <c r="J32" s="24">
        <f>J33+J34</f>
        <v>40000</v>
      </c>
      <c r="K32" s="24">
        <f t="shared" si="13"/>
        <v>35123</v>
      </c>
      <c r="L32" s="24">
        <f t="shared" si="13"/>
        <v>0</v>
      </c>
      <c r="M32" s="24">
        <f t="shared" si="13"/>
        <v>0</v>
      </c>
      <c r="N32" s="24">
        <f t="shared" si="13"/>
        <v>35123</v>
      </c>
      <c r="O32" s="24">
        <f t="shared" si="13"/>
        <v>35123</v>
      </c>
      <c r="P32" s="24">
        <f t="shared" si="13"/>
        <v>0</v>
      </c>
      <c r="Q32" s="24">
        <f t="shared" si="13"/>
        <v>0</v>
      </c>
      <c r="R32" s="24">
        <f t="shared" si="13"/>
        <v>35123</v>
      </c>
      <c r="S32" s="24">
        <f t="shared" si="13"/>
        <v>870</v>
      </c>
      <c r="T32" s="24">
        <f t="shared" si="13"/>
        <v>0</v>
      </c>
      <c r="U32" s="24">
        <f t="shared" si="13"/>
        <v>0</v>
      </c>
      <c r="V32" s="24">
        <f t="shared" si="13"/>
        <v>870</v>
      </c>
    </row>
    <row r="33" spans="1:22" s="1" customFormat="1" ht="15.75">
      <c r="A33" s="11">
        <v>1</v>
      </c>
      <c r="B33" s="12" t="s">
        <v>46</v>
      </c>
      <c r="C33" s="23"/>
      <c r="D33" s="23"/>
      <c r="E33" s="23"/>
      <c r="F33" s="23"/>
      <c r="G33" s="24">
        <v>0</v>
      </c>
      <c r="H33" s="24">
        <v>0</v>
      </c>
      <c r="I33" s="24">
        <v>0</v>
      </c>
      <c r="J33" s="24">
        <v>0</v>
      </c>
      <c r="K33" s="24">
        <v>0</v>
      </c>
      <c r="L33" s="24">
        <v>0</v>
      </c>
      <c r="M33" s="24">
        <v>0</v>
      </c>
      <c r="N33" s="24">
        <v>0</v>
      </c>
      <c r="O33" s="24">
        <v>0</v>
      </c>
      <c r="P33" s="24">
        <v>0</v>
      </c>
      <c r="Q33" s="24">
        <v>0</v>
      </c>
      <c r="R33" s="24">
        <v>0</v>
      </c>
      <c r="S33" s="24">
        <v>0</v>
      </c>
      <c r="T33" s="24">
        <v>0</v>
      </c>
      <c r="U33" s="24">
        <v>0</v>
      </c>
      <c r="V33" s="24">
        <v>0</v>
      </c>
    </row>
    <row r="34" spans="1:22" s="1" customFormat="1" ht="15.75">
      <c r="A34" s="11">
        <v>2</v>
      </c>
      <c r="B34" s="12" t="s">
        <v>30</v>
      </c>
      <c r="C34" s="23"/>
      <c r="D34" s="23"/>
      <c r="E34" s="23"/>
      <c r="F34" s="23"/>
      <c r="G34" s="24">
        <f aca="true" t="shared" si="14" ref="G34:V34">G35+G37</f>
        <v>40000</v>
      </c>
      <c r="H34" s="24">
        <f t="shared" si="14"/>
        <v>0</v>
      </c>
      <c r="I34" s="24">
        <f t="shared" si="14"/>
        <v>0</v>
      </c>
      <c r="J34" s="24">
        <f t="shared" si="14"/>
        <v>40000</v>
      </c>
      <c r="K34" s="24">
        <f t="shared" si="14"/>
        <v>35123</v>
      </c>
      <c r="L34" s="24">
        <f t="shared" si="14"/>
        <v>0</v>
      </c>
      <c r="M34" s="24">
        <f t="shared" si="14"/>
        <v>0</v>
      </c>
      <c r="N34" s="24">
        <f t="shared" si="14"/>
        <v>35123</v>
      </c>
      <c r="O34" s="24">
        <f t="shared" si="14"/>
        <v>35123</v>
      </c>
      <c r="P34" s="24">
        <f t="shared" si="14"/>
        <v>0</v>
      </c>
      <c r="Q34" s="24">
        <f t="shared" si="14"/>
        <v>0</v>
      </c>
      <c r="R34" s="24">
        <f t="shared" si="14"/>
        <v>35123</v>
      </c>
      <c r="S34" s="24">
        <f t="shared" si="14"/>
        <v>870</v>
      </c>
      <c r="T34" s="24">
        <f t="shared" si="14"/>
        <v>0</v>
      </c>
      <c r="U34" s="24">
        <f t="shared" si="14"/>
        <v>0</v>
      </c>
      <c r="V34" s="24">
        <f t="shared" si="14"/>
        <v>870</v>
      </c>
    </row>
    <row r="35" spans="1:22" s="1" customFormat="1" ht="15.75">
      <c r="A35" s="11" t="s">
        <v>11</v>
      </c>
      <c r="B35" s="12" t="s">
        <v>100</v>
      </c>
      <c r="C35" s="23"/>
      <c r="D35" s="23"/>
      <c r="E35" s="23"/>
      <c r="F35" s="23"/>
      <c r="G35" s="24">
        <f>G36</f>
        <v>40000</v>
      </c>
      <c r="H35" s="24">
        <f aca="true" t="shared" si="15" ref="H35:V35">H36</f>
        <v>0</v>
      </c>
      <c r="I35" s="24">
        <f t="shared" si="15"/>
        <v>0</v>
      </c>
      <c r="J35" s="24">
        <f t="shared" si="15"/>
        <v>40000</v>
      </c>
      <c r="K35" s="24">
        <f t="shared" si="15"/>
        <v>35123</v>
      </c>
      <c r="L35" s="24">
        <f t="shared" si="15"/>
        <v>0</v>
      </c>
      <c r="M35" s="24">
        <f t="shared" si="15"/>
        <v>0</v>
      </c>
      <c r="N35" s="24">
        <f t="shared" si="15"/>
        <v>35123</v>
      </c>
      <c r="O35" s="24">
        <f t="shared" si="15"/>
        <v>35123</v>
      </c>
      <c r="P35" s="24">
        <f t="shared" si="15"/>
        <v>0</v>
      </c>
      <c r="Q35" s="24">
        <f t="shared" si="15"/>
        <v>0</v>
      </c>
      <c r="R35" s="24">
        <f t="shared" si="15"/>
        <v>35123</v>
      </c>
      <c r="S35" s="24">
        <f t="shared" si="15"/>
        <v>870</v>
      </c>
      <c r="T35" s="24">
        <f t="shared" si="15"/>
        <v>0</v>
      </c>
      <c r="U35" s="24">
        <f t="shared" si="15"/>
        <v>0</v>
      </c>
      <c r="V35" s="24">
        <f t="shared" si="15"/>
        <v>870</v>
      </c>
    </row>
    <row r="36" spans="1:23" s="28" customFormat="1" ht="78.75">
      <c r="A36" s="7"/>
      <c r="B36" s="8" t="s">
        <v>105</v>
      </c>
      <c r="C36" s="13" t="s">
        <v>117</v>
      </c>
      <c r="D36" s="13" t="s">
        <v>106</v>
      </c>
      <c r="E36" s="7" t="s">
        <v>107</v>
      </c>
      <c r="F36" s="13" t="s">
        <v>199</v>
      </c>
      <c r="G36" s="25">
        <f>H36+I36+J36</f>
        <v>40000</v>
      </c>
      <c r="H36" s="25"/>
      <c r="I36" s="25"/>
      <c r="J36" s="25">
        <v>40000</v>
      </c>
      <c r="K36" s="25">
        <f>L36+M36+N36</f>
        <v>35123</v>
      </c>
      <c r="L36" s="25"/>
      <c r="M36" s="25"/>
      <c r="N36" s="25">
        <v>35123</v>
      </c>
      <c r="O36" s="25">
        <f>P36+Q36+R36</f>
        <v>35123</v>
      </c>
      <c r="P36" s="25"/>
      <c r="Q36" s="25"/>
      <c r="R36" s="25">
        <v>35123</v>
      </c>
      <c r="S36" s="25">
        <f>T36+U36+V36</f>
        <v>870</v>
      </c>
      <c r="T36" s="25"/>
      <c r="U36" s="25"/>
      <c r="V36" s="25">
        <v>870</v>
      </c>
      <c r="W36" s="27"/>
    </row>
    <row r="37" spans="1:22" s="1" customFormat="1" ht="15.75">
      <c r="A37" s="11" t="s">
        <v>12</v>
      </c>
      <c r="B37" s="74" t="s">
        <v>101</v>
      </c>
      <c r="C37" s="74"/>
      <c r="D37" s="74"/>
      <c r="E37" s="23"/>
      <c r="F37" s="23"/>
      <c r="G37" s="24">
        <v>0</v>
      </c>
      <c r="H37" s="24">
        <v>0</v>
      </c>
      <c r="I37" s="24">
        <v>0</v>
      </c>
      <c r="J37" s="24">
        <v>0</v>
      </c>
      <c r="K37" s="24">
        <v>0</v>
      </c>
      <c r="L37" s="24">
        <v>0</v>
      </c>
      <c r="M37" s="24">
        <v>0</v>
      </c>
      <c r="N37" s="24">
        <v>0</v>
      </c>
      <c r="O37" s="24">
        <v>0</v>
      </c>
      <c r="P37" s="24">
        <v>0</v>
      </c>
      <c r="Q37" s="24">
        <v>0</v>
      </c>
      <c r="R37" s="24">
        <v>0</v>
      </c>
      <c r="S37" s="24">
        <v>0</v>
      </c>
      <c r="T37" s="24">
        <v>0</v>
      </c>
      <c r="U37" s="24">
        <v>0</v>
      </c>
      <c r="V37" s="24">
        <v>0</v>
      </c>
    </row>
    <row r="38" spans="1:22" s="1" customFormat="1" ht="31.5">
      <c r="A38" s="11" t="s">
        <v>3</v>
      </c>
      <c r="B38" s="12" t="s">
        <v>38</v>
      </c>
      <c r="C38" s="23"/>
      <c r="D38" s="36"/>
      <c r="E38" s="37"/>
      <c r="F38" s="23"/>
      <c r="G38" s="24">
        <f aca="true" t="shared" si="16" ref="G38:V38">G39+G40</f>
        <v>131902</v>
      </c>
      <c r="H38" s="24">
        <f t="shared" si="16"/>
        <v>0</v>
      </c>
      <c r="I38" s="24">
        <f t="shared" si="16"/>
        <v>0</v>
      </c>
      <c r="J38" s="24">
        <f t="shared" si="16"/>
        <v>131902</v>
      </c>
      <c r="K38" s="24">
        <f t="shared" si="16"/>
        <v>51500</v>
      </c>
      <c r="L38" s="24">
        <f t="shared" si="16"/>
        <v>0</v>
      </c>
      <c r="M38" s="24">
        <f t="shared" si="16"/>
        <v>0</v>
      </c>
      <c r="N38" s="24">
        <f t="shared" si="16"/>
        <v>51500</v>
      </c>
      <c r="O38" s="24">
        <f t="shared" si="16"/>
        <v>51500</v>
      </c>
      <c r="P38" s="24">
        <f t="shared" si="16"/>
        <v>0</v>
      </c>
      <c r="Q38" s="24">
        <f t="shared" si="16"/>
        <v>0</v>
      </c>
      <c r="R38" s="24">
        <f t="shared" si="16"/>
        <v>51500</v>
      </c>
      <c r="S38" s="24">
        <f t="shared" si="16"/>
        <v>66700</v>
      </c>
      <c r="T38" s="24">
        <f t="shared" si="16"/>
        <v>0</v>
      </c>
      <c r="U38" s="24">
        <f t="shared" si="16"/>
        <v>0</v>
      </c>
      <c r="V38" s="24">
        <f t="shared" si="16"/>
        <v>66700</v>
      </c>
    </row>
    <row r="39" spans="1:22" s="1" customFormat="1" ht="15.75">
      <c r="A39" s="11">
        <v>1</v>
      </c>
      <c r="B39" s="12" t="s">
        <v>46</v>
      </c>
      <c r="C39" s="23"/>
      <c r="D39" s="23"/>
      <c r="E39" s="23"/>
      <c r="F39" s="23"/>
      <c r="G39" s="24">
        <v>0</v>
      </c>
      <c r="H39" s="24">
        <v>0</v>
      </c>
      <c r="I39" s="24">
        <v>0</v>
      </c>
      <c r="J39" s="24">
        <v>0</v>
      </c>
      <c r="K39" s="24">
        <v>0</v>
      </c>
      <c r="L39" s="24">
        <v>0</v>
      </c>
      <c r="M39" s="24">
        <v>0</v>
      </c>
      <c r="N39" s="24">
        <v>0</v>
      </c>
      <c r="O39" s="24">
        <v>0</v>
      </c>
      <c r="P39" s="24">
        <v>0</v>
      </c>
      <c r="Q39" s="24">
        <v>0</v>
      </c>
      <c r="R39" s="24">
        <v>0</v>
      </c>
      <c r="S39" s="24">
        <v>0</v>
      </c>
      <c r="T39" s="24">
        <v>0</v>
      </c>
      <c r="U39" s="24">
        <v>0</v>
      </c>
      <c r="V39" s="24">
        <v>0</v>
      </c>
    </row>
    <row r="40" spans="1:22" s="1" customFormat="1" ht="15.75">
      <c r="A40" s="11">
        <v>2</v>
      </c>
      <c r="B40" s="12" t="s">
        <v>30</v>
      </c>
      <c r="C40" s="23"/>
      <c r="D40" s="23"/>
      <c r="E40" s="23"/>
      <c r="F40" s="23"/>
      <c r="G40" s="24">
        <f>G41+G45</f>
        <v>131902</v>
      </c>
      <c r="H40" s="24">
        <f aca="true" t="shared" si="17" ref="H40:V40">H41+H45</f>
        <v>0</v>
      </c>
      <c r="I40" s="24">
        <f t="shared" si="17"/>
        <v>0</v>
      </c>
      <c r="J40" s="24">
        <f t="shared" si="17"/>
        <v>131902</v>
      </c>
      <c r="K40" s="24">
        <f t="shared" si="17"/>
        <v>51500</v>
      </c>
      <c r="L40" s="24">
        <f t="shared" si="17"/>
        <v>0</v>
      </c>
      <c r="M40" s="24">
        <f t="shared" si="17"/>
        <v>0</v>
      </c>
      <c r="N40" s="24">
        <f t="shared" si="17"/>
        <v>51500</v>
      </c>
      <c r="O40" s="24">
        <f t="shared" si="17"/>
        <v>51500</v>
      </c>
      <c r="P40" s="24">
        <f t="shared" si="17"/>
        <v>0</v>
      </c>
      <c r="Q40" s="24">
        <f t="shared" si="17"/>
        <v>0</v>
      </c>
      <c r="R40" s="24">
        <f t="shared" si="17"/>
        <v>51500</v>
      </c>
      <c r="S40" s="24">
        <f t="shared" si="17"/>
        <v>66700</v>
      </c>
      <c r="T40" s="24">
        <f t="shared" si="17"/>
        <v>0</v>
      </c>
      <c r="U40" s="24">
        <f t="shared" si="17"/>
        <v>0</v>
      </c>
      <c r="V40" s="24">
        <f t="shared" si="17"/>
        <v>66700</v>
      </c>
    </row>
    <row r="41" spans="1:22" s="1" customFormat="1" ht="15.75">
      <c r="A41" s="11" t="s">
        <v>11</v>
      </c>
      <c r="B41" s="12" t="s">
        <v>100</v>
      </c>
      <c r="C41" s="23"/>
      <c r="D41" s="23"/>
      <c r="E41" s="23"/>
      <c r="F41" s="23"/>
      <c r="G41" s="24">
        <f>SUM(G42:G44)</f>
        <v>131902</v>
      </c>
      <c r="H41" s="24">
        <f aca="true" t="shared" si="18" ref="H41:V41">SUM(H42:H44)</f>
        <v>0</v>
      </c>
      <c r="I41" s="24">
        <f t="shared" si="18"/>
        <v>0</v>
      </c>
      <c r="J41" s="24">
        <f t="shared" si="18"/>
        <v>131902</v>
      </c>
      <c r="K41" s="24">
        <f t="shared" si="18"/>
        <v>51500</v>
      </c>
      <c r="L41" s="24">
        <f t="shared" si="18"/>
        <v>0</v>
      </c>
      <c r="M41" s="24">
        <f t="shared" si="18"/>
        <v>0</v>
      </c>
      <c r="N41" s="24">
        <f t="shared" si="18"/>
        <v>51500</v>
      </c>
      <c r="O41" s="24">
        <f t="shared" si="18"/>
        <v>51500</v>
      </c>
      <c r="P41" s="24">
        <f t="shared" si="18"/>
        <v>0</v>
      </c>
      <c r="Q41" s="24">
        <f t="shared" si="18"/>
        <v>0</v>
      </c>
      <c r="R41" s="24">
        <f t="shared" si="18"/>
        <v>51500</v>
      </c>
      <c r="S41" s="24">
        <f t="shared" si="18"/>
        <v>66700</v>
      </c>
      <c r="T41" s="24">
        <f t="shared" si="18"/>
        <v>0</v>
      </c>
      <c r="U41" s="24">
        <f t="shared" si="18"/>
        <v>0</v>
      </c>
      <c r="V41" s="24">
        <f t="shared" si="18"/>
        <v>66700</v>
      </c>
    </row>
    <row r="42" spans="1:23" s="28" customFormat="1" ht="63">
      <c r="A42" s="7"/>
      <c r="B42" s="17" t="s">
        <v>111</v>
      </c>
      <c r="C42" s="38" t="s">
        <v>108</v>
      </c>
      <c r="D42" s="38" t="s">
        <v>151</v>
      </c>
      <c r="E42" s="7" t="s">
        <v>87</v>
      </c>
      <c r="F42" s="39" t="s">
        <v>200</v>
      </c>
      <c r="G42" s="25">
        <f>H42+I42+J42</f>
        <v>85799</v>
      </c>
      <c r="H42" s="25"/>
      <c r="I42" s="25"/>
      <c r="J42" s="25">
        <v>85799</v>
      </c>
      <c r="K42" s="25">
        <f>L42+M42+N42</f>
        <v>30000</v>
      </c>
      <c r="L42" s="25"/>
      <c r="M42" s="25"/>
      <c r="N42" s="25">
        <v>30000</v>
      </c>
      <c r="O42" s="25">
        <f>P42+Q42+R42</f>
        <v>30000</v>
      </c>
      <c r="P42" s="25"/>
      <c r="Q42" s="25"/>
      <c r="R42" s="25">
        <v>30000</v>
      </c>
      <c r="S42" s="25">
        <f>T42+U42+V42</f>
        <v>47200</v>
      </c>
      <c r="T42" s="25"/>
      <c r="U42" s="25"/>
      <c r="V42" s="25">
        <v>47200</v>
      </c>
      <c r="W42" s="27"/>
    </row>
    <row r="43" spans="1:23" s="28" customFormat="1" ht="31.5">
      <c r="A43" s="7"/>
      <c r="B43" s="17" t="s">
        <v>153</v>
      </c>
      <c r="C43" s="38" t="s">
        <v>34</v>
      </c>
      <c r="D43" s="38" t="s">
        <v>154</v>
      </c>
      <c r="E43" s="7" t="s">
        <v>152</v>
      </c>
      <c r="F43" s="39" t="s">
        <v>201</v>
      </c>
      <c r="G43" s="25">
        <f>H43+I43+J43</f>
        <v>28106</v>
      </c>
      <c r="H43" s="25"/>
      <c r="I43" s="25"/>
      <c r="J43" s="25">
        <v>28106</v>
      </c>
      <c r="K43" s="25">
        <f>L43+M43+N43</f>
        <v>10000</v>
      </c>
      <c r="L43" s="25"/>
      <c r="M43" s="25"/>
      <c r="N43" s="25">
        <v>10000</v>
      </c>
      <c r="O43" s="25">
        <f>P43+Q43+R43</f>
        <v>10000</v>
      </c>
      <c r="P43" s="25"/>
      <c r="Q43" s="25"/>
      <c r="R43" s="25">
        <v>10000</v>
      </c>
      <c r="S43" s="25">
        <f>T43+U43+V43</f>
        <v>15000</v>
      </c>
      <c r="T43" s="25"/>
      <c r="U43" s="25"/>
      <c r="V43" s="25">
        <v>15000</v>
      </c>
      <c r="W43" s="27"/>
    </row>
    <row r="44" spans="1:23" s="28" customFormat="1" ht="47.25">
      <c r="A44" s="7"/>
      <c r="B44" s="17" t="s">
        <v>202</v>
      </c>
      <c r="C44" s="38" t="s">
        <v>203</v>
      </c>
      <c r="D44" s="38" t="s">
        <v>204</v>
      </c>
      <c r="E44" s="7" t="s">
        <v>152</v>
      </c>
      <c r="F44" s="39" t="s">
        <v>205</v>
      </c>
      <c r="G44" s="25">
        <f>H44+I44+J44</f>
        <v>17997</v>
      </c>
      <c r="H44" s="25"/>
      <c r="I44" s="25"/>
      <c r="J44" s="25">
        <v>17997</v>
      </c>
      <c r="K44" s="25">
        <f>L44+M44+N44</f>
        <v>11500</v>
      </c>
      <c r="L44" s="25"/>
      <c r="M44" s="25"/>
      <c r="N44" s="25">
        <v>11500</v>
      </c>
      <c r="O44" s="25">
        <f>P44+Q44+R44</f>
        <v>11500</v>
      </c>
      <c r="P44" s="25"/>
      <c r="Q44" s="25"/>
      <c r="R44" s="25">
        <v>11500</v>
      </c>
      <c r="S44" s="25">
        <f>T44+U44+V44</f>
        <v>4500</v>
      </c>
      <c r="T44" s="25"/>
      <c r="U44" s="25"/>
      <c r="V44" s="25">
        <v>4500</v>
      </c>
      <c r="W44" s="27"/>
    </row>
    <row r="45" spans="1:23" s="28" customFormat="1" ht="15.75">
      <c r="A45" s="11" t="s">
        <v>12</v>
      </c>
      <c r="B45" s="74" t="s">
        <v>113</v>
      </c>
      <c r="C45" s="74"/>
      <c r="D45" s="74"/>
      <c r="E45" s="23"/>
      <c r="F45" s="23"/>
      <c r="G45" s="24"/>
      <c r="H45" s="24"/>
      <c r="I45" s="24"/>
      <c r="J45" s="24"/>
      <c r="K45" s="24"/>
      <c r="L45" s="24"/>
      <c r="M45" s="24"/>
      <c r="N45" s="24"/>
      <c r="O45" s="24"/>
      <c r="P45" s="24"/>
      <c r="Q45" s="24"/>
      <c r="R45" s="24"/>
      <c r="S45" s="24"/>
      <c r="T45" s="24"/>
      <c r="U45" s="24"/>
      <c r="V45" s="24"/>
      <c r="W45" s="27"/>
    </row>
    <row r="46" spans="1:22" s="6" customFormat="1" ht="31.5">
      <c r="A46" s="11" t="s">
        <v>5</v>
      </c>
      <c r="B46" s="10" t="s">
        <v>76</v>
      </c>
      <c r="C46" s="23"/>
      <c r="D46" s="23"/>
      <c r="E46" s="23"/>
      <c r="F46" s="23"/>
      <c r="G46" s="24">
        <f aca="true" t="shared" si="19" ref="G46:V46">G47</f>
        <v>11403</v>
      </c>
      <c r="H46" s="24">
        <f t="shared" si="19"/>
        <v>0</v>
      </c>
      <c r="I46" s="24">
        <f t="shared" si="19"/>
        <v>0</v>
      </c>
      <c r="J46" s="24">
        <f t="shared" si="19"/>
        <v>11403</v>
      </c>
      <c r="K46" s="24">
        <f t="shared" si="19"/>
        <v>2916</v>
      </c>
      <c r="L46" s="24">
        <f t="shared" si="19"/>
        <v>0</v>
      </c>
      <c r="M46" s="24">
        <f t="shared" si="19"/>
        <v>0</v>
      </c>
      <c r="N46" s="24">
        <f t="shared" si="19"/>
        <v>2916</v>
      </c>
      <c r="O46" s="24">
        <f t="shared" si="19"/>
        <v>2916</v>
      </c>
      <c r="P46" s="24">
        <f t="shared" si="19"/>
        <v>0</v>
      </c>
      <c r="Q46" s="24">
        <f t="shared" si="19"/>
        <v>0</v>
      </c>
      <c r="R46" s="24">
        <f t="shared" si="19"/>
        <v>2916</v>
      </c>
      <c r="S46" s="24">
        <f t="shared" si="19"/>
        <v>7380</v>
      </c>
      <c r="T46" s="24">
        <f t="shared" si="19"/>
        <v>0</v>
      </c>
      <c r="U46" s="24">
        <f t="shared" si="19"/>
        <v>0</v>
      </c>
      <c r="V46" s="24">
        <f t="shared" si="19"/>
        <v>7380</v>
      </c>
    </row>
    <row r="47" spans="1:22" s="6" customFormat="1" ht="15.75">
      <c r="A47" s="11" t="s">
        <v>2</v>
      </c>
      <c r="B47" s="12" t="s">
        <v>65</v>
      </c>
      <c r="C47" s="40"/>
      <c r="D47" s="41"/>
      <c r="E47" s="40"/>
      <c r="F47" s="42"/>
      <c r="G47" s="24">
        <f aca="true" t="shared" si="20" ref="G47:V47">G48+G49</f>
        <v>11403</v>
      </c>
      <c r="H47" s="24">
        <f t="shared" si="20"/>
        <v>0</v>
      </c>
      <c r="I47" s="24">
        <f t="shared" si="20"/>
        <v>0</v>
      </c>
      <c r="J47" s="24">
        <f t="shared" si="20"/>
        <v>11403</v>
      </c>
      <c r="K47" s="24">
        <f t="shared" si="20"/>
        <v>2916</v>
      </c>
      <c r="L47" s="24">
        <f t="shared" si="20"/>
        <v>0</v>
      </c>
      <c r="M47" s="24">
        <f t="shared" si="20"/>
        <v>0</v>
      </c>
      <c r="N47" s="24">
        <f t="shared" si="20"/>
        <v>2916</v>
      </c>
      <c r="O47" s="24">
        <f t="shared" si="20"/>
        <v>2916</v>
      </c>
      <c r="P47" s="24">
        <f t="shared" si="20"/>
        <v>0</v>
      </c>
      <c r="Q47" s="24">
        <f t="shared" si="20"/>
        <v>0</v>
      </c>
      <c r="R47" s="24">
        <f t="shared" si="20"/>
        <v>2916</v>
      </c>
      <c r="S47" s="24">
        <f t="shared" si="20"/>
        <v>7380</v>
      </c>
      <c r="T47" s="24">
        <f t="shared" si="20"/>
        <v>0</v>
      </c>
      <c r="U47" s="24">
        <f t="shared" si="20"/>
        <v>0</v>
      </c>
      <c r="V47" s="24">
        <f t="shared" si="20"/>
        <v>7380</v>
      </c>
    </row>
    <row r="48" spans="1:22" s="1" customFormat="1" ht="15.75">
      <c r="A48" s="11">
        <v>1</v>
      </c>
      <c r="B48" s="12" t="s">
        <v>46</v>
      </c>
      <c r="C48" s="23"/>
      <c r="D48" s="23"/>
      <c r="E48" s="23"/>
      <c r="F48" s="23"/>
      <c r="G48" s="24">
        <v>0</v>
      </c>
      <c r="H48" s="24">
        <v>0</v>
      </c>
      <c r="I48" s="24">
        <v>0</v>
      </c>
      <c r="J48" s="24">
        <v>0</v>
      </c>
      <c r="K48" s="24">
        <v>0</v>
      </c>
      <c r="L48" s="24">
        <v>0</v>
      </c>
      <c r="M48" s="24">
        <v>0</v>
      </c>
      <c r="N48" s="24">
        <v>0</v>
      </c>
      <c r="O48" s="24">
        <v>0</v>
      </c>
      <c r="P48" s="24">
        <v>0</v>
      </c>
      <c r="Q48" s="24">
        <v>0</v>
      </c>
      <c r="R48" s="24">
        <v>0</v>
      </c>
      <c r="S48" s="24">
        <v>0</v>
      </c>
      <c r="T48" s="24">
        <v>0</v>
      </c>
      <c r="U48" s="24">
        <v>0</v>
      </c>
      <c r="V48" s="24">
        <v>0</v>
      </c>
    </row>
    <row r="49" spans="1:22" s="1" customFormat="1" ht="15.75">
      <c r="A49" s="11">
        <v>2</v>
      </c>
      <c r="B49" s="12" t="s">
        <v>30</v>
      </c>
      <c r="C49" s="23"/>
      <c r="D49" s="23"/>
      <c r="E49" s="23"/>
      <c r="F49" s="23"/>
      <c r="G49" s="24">
        <f aca="true" t="shared" si="21" ref="G49:V49">G50+G52</f>
        <v>11403</v>
      </c>
      <c r="H49" s="24">
        <f t="shared" si="21"/>
        <v>0</v>
      </c>
      <c r="I49" s="24">
        <f t="shared" si="21"/>
        <v>0</v>
      </c>
      <c r="J49" s="24">
        <f t="shared" si="21"/>
        <v>11403</v>
      </c>
      <c r="K49" s="24">
        <f t="shared" si="21"/>
        <v>2916</v>
      </c>
      <c r="L49" s="24">
        <f t="shared" si="21"/>
        <v>0</v>
      </c>
      <c r="M49" s="24">
        <f t="shared" si="21"/>
        <v>0</v>
      </c>
      <c r="N49" s="24">
        <f t="shared" si="21"/>
        <v>2916</v>
      </c>
      <c r="O49" s="24">
        <f t="shared" si="21"/>
        <v>2916</v>
      </c>
      <c r="P49" s="24">
        <f t="shared" si="21"/>
        <v>0</v>
      </c>
      <c r="Q49" s="24">
        <f t="shared" si="21"/>
        <v>0</v>
      </c>
      <c r="R49" s="24">
        <f t="shared" si="21"/>
        <v>2916</v>
      </c>
      <c r="S49" s="24">
        <f t="shared" si="21"/>
        <v>7380</v>
      </c>
      <c r="T49" s="24">
        <f t="shared" si="21"/>
        <v>0</v>
      </c>
      <c r="U49" s="24">
        <f t="shared" si="21"/>
        <v>0</v>
      </c>
      <c r="V49" s="24">
        <f t="shared" si="21"/>
        <v>7380</v>
      </c>
    </row>
    <row r="50" spans="1:22" s="1" customFormat="1" ht="15.75">
      <c r="A50" s="11" t="s">
        <v>11</v>
      </c>
      <c r="B50" s="12" t="s">
        <v>100</v>
      </c>
      <c r="C50" s="23"/>
      <c r="D50" s="23"/>
      <c r="E50" s="23"/>
      <c r="F50" s="23"/>
      <c r="G50" s="24">
        <f aca="true" t="shared" si="22" ref="G50:V50">SUM(G51:G51)</f>
        <v>11403</v>
      </c>
      <c r="H50" s="24">
        <f t="shared" si="22"/>
        <v>0</v>
      </c>
      <c r="I50" s="24">
        <f t="shared" si="22"/>
        <v>0</v>
      </c>
      <c r="J50" s="24">
        <f t="shared" si="22"/>
        <v>11403</v>
      </c>
      <c r="K50" s="24">
        <f t="shared" si="22"/>
        <v>2916</v>
      </c>
      <c r="L50" s="24">
        <f t="shared" si="22"/>
        <v>0</v>
      </c>
      <c r="M50" s="24">
        <f t="shared" si="22"/>
        <v>0</v>
      </c>
      <c r="N50" s="24">
        <f t="shared" si="22"/>
        <v>2916</v>
      </c>
      <c r="O50" s="24">
        <f t="shared" si="22"/>
        <v>2916</v>
      </c>
      <c r="P50" s="24">
        <f t="shared" si="22"/>
        <v>0</v>
      </c>
      <c r="Q50" s="24">
        <f t="shared" si="22"/>
        <v>0</v>
      </c>
      <c r="R50" s="24">
        <f t="shared" si="22"/>
        <v>2916</v>
      </c>
      <c r="S50" s="24">
        <f t="shared" si="22"/>
        <v>7380</v>
      </c>
      <c r="T50" s="24">
        <f t="shared" si="22"/>
        <v>0</v>
      </c>
      <c r="U50" s="24">
        <f t="shared" si="22"/>
        <v>0</v>
      </c>
      <c r="V50" s="24">
        <f t="shared" si="22"/>
        <v>7380</v>
      </c>
    </row>
    <row r="51" spans="1:23" s="28" customFormat="1" ht="94.5">
      <c r="A51" s="7"/>
      <c r="B51" s="8" t="s">
        <v>112</v>
      </c>
      <c r="C51" s="13" t="s">
        <v>206</v>
      </c>
      <c r="D51" s="43" t="s">
        <v>207</v>
      </c>
      <c r="E51" s="13" t="s">
        <v>107</v>
      </c>
      <c r="F51" s="39" t="s">
        <v>208</v>
      </c>
      <c r="G51" s="25">
        <f>H51+I51+J51</f>
        <v>11403</v>
      </c>
      <c r="H51" s="25"/>
      <c r="I51" s="25"/>
      <c r="J51" s="25">
        <v>11403</v>
      </c>
      <c r="K51" s="25">
        <f>L51+M51+N51</f>
        <v>2916</v>
      </c>
      <c r="L51" s="25"/>
      <c r="M51" s="25"/>
      <c r="N51" s="25">
        <v>2916</v>
      </c>
      <c r="O51" s="25">
        <f>P51+Q51+R51</f>
        <v>2916</v>
      </c>
      <c r="P51" s="25"/>
      <c r="Q51" s="25"/>
      <c r="R51" s="25">
        <v>2916</v>
      </c>
      <c r="S51" s="25">
        <f>T51+U51+V51</f>
        <v>7380</v>
      </c>
      <c r="T51" s="25"/>
      <c r="U51" s="25"/>
      <c r="V51" s="25">
        <v>7380</v>
      </c>
      <c r="W51" s="27"/>
    </row>
    <row r="52" spans="1:22" s="1" customFormat="1" ht="15.75">
      <c r="A52" s="11" t="s">
        <v>12</v>
      </c>
      <c r="B52" s="74" t="s">
        <v>101</v>
      </c>
      <c r="C52" s="74"/>
      <c r="D52" s="74"/>
      <c r="E52" s="23"/>
      <c r="F52" s="23"/>
      <c r="G52" s="24">
        <v>0</v>
      </c>
      <c r="H52" s="24">
        <v>0</v>
      </c>
      <c r="I52" s="24">
        <v>0</v>
      </c>
      <c r="J52" s="24">
        <v>0</v>
      </c>
      <c r="K52" s="24">
        <v>0</v>
      </c>
      <c r="L52" s="24">
        <v>0</v>
      </c>
      <c r="M52" s="24">
        <v>0</v>
      </c>
      <c r="N52" s="24">
        <v>0</v>
      </c>
      <c r="O52" s="24">
        <v>0</v>
      </c>
      <c r="P52" s="24">
        <v>0</v>
      </c>
      <c r="Q52" s="24">
        <v>0</v>
      </c>
      <c r="R52" s="24">
        <v>0</v>
      </c>
      <c r="S52" s="24">
        <v>0</v>
      </c>
      <c r="T52" s="24">
        <v>0</v>
      </c>
      <c r="U52" s="24">
        <v>0</v>
      </c>
      <c r="V52" s="24">
        <v>0</v>
      </c>
    </row>
    <row r="53" spans="1:22" s="6" customFormat="1" ht="31.5">
      <c r="A53" s="11" t="s">
        <v>52</v>
      </c>
      <c r="B53" s="10" t="s">
        <v>18</v>
      </c>
      <c r="C53" s="23"/>
      <c r="D53" s="23"/>
      <c r="E53" s="23"/>
      <c r="F53" s="23"/>
      <c r="G53" s="24">
        <f>G54+G60</f>
        <v>164603</v>
      </c>
      <c r="H53" s="24">
        <f aca="true" t="shared" si="23" ref="H53:V53">H54+H60</f>
        <v>0</v>
      </c>
      <c r="I53" s="24">
        <f t="shared" si="23"/>
        <v>123000</v>
      </c>
      <c r="J53" s="24">
        <f t="shared" si="23"/>
        <v>41603</v>
      </c>
      <c r="K53" s="24">
        <f t="shared" si="23"/>
        <v>78549</v>
      </c>
      <c r="L53" s="24">
        <f t="shared" si="23"/>
        <v>0</v>
      </c>
      <c r="M53" s="24">
        <f t="shared" si="23"/>
        <v>78549</v>
      </c>
      <c r="N53" s="24">
        <f t="shared" si="23"/>
        <v>0</v>
      </c>
      <c r="O53" s="24">
        <f t="shared" si="23"/>
        <v>78549</v>
      </c>
      <c r="P53" s="24">
        <f t="shared" si="23"/>
        <v>0</v>
      </c>
      <c r="Q53" s="24">
        <f t="shared" si="23"/>
        <v>78549</v>
      </c>
      <c r="R53" s="24">
        <f t="shared" si="23"/>
        <v>0</v>
      </c>
      <c r="S53" s="24">
        <f t="shared" si="23"/>
        <v>44451</v>
      </c>
      <c r="T53" s="24">
        <f t="shared" si="23"/>
        <v>0</v>
      </c>
      <c r="U53" s="24">
        <f t="shared" si="23"/>
        <v>22451</v>
      </c>
      <c r="V53" s="24">
        <f t="shared" si="23"/>
        <v>22000</v>
      </c>
    </row>
    <row r="54" spans="1:22" s="6" customFormat="1" ht="15.75">
      <c r="A54" s="11" t="s">
        <v>2</v>
      </c>
      <c r="B54" s="44" t="s">
        <v>37</v>
      </c>
      <c r="C54" s="40"/>
      <c r="D54" s="41"/>
      <c r="E54" s="40"/>
      <c r="F54" s="42"/>
      <c r="G54" s="24">
        <f aca="true" t="shared" si="24" ref="G54:U54">G55+G56</f>
        <v>24500</v>
      </c>
      <c r="H54" s="24">
        <f t="shared" si="24"/>
        <v>0</v>
      </c>
      <c r="I54" s="24">
        <f t="shared" si="24"/>
        <v>0</v>
      </c>
      <c r="J54" s="24">
        <f t="shared" si="24"/>
        <v>24500</v>
      </c>
      <c r="K54" s="24">
        <f t="shared" si="24"/>
        <v>0</v>
      </c>
      <c r="L54" s="24">
        <f t="shared" si="24"/>
        <v>0</v>
      </c>
      <c r="M54" s="24">
        <f t="shared" si="24"/>
        <v>0</v>
      </c>
      <c r="N54" s="24">
        <f t="shared" si="24"/>
        <v>0</v>
      </c>
      <c r="O54" s="24">
        <f t="shared" si="24"/>
        <v>0</v>
      </c>
      <c r="P54" s="24">
        <f t="shared" si="24"/>
        <v>0</v>
      </c>
      <c r="Q54" s="24">
        <f t="shared" si="24"/>
        <v>0</v>
      </c>
      <c r="R54" s="24">
        <f t="shared" si="24"/>
        <v>0</v>
      </c>
      <c r="S54" s="24">
        <f t="shared" si="24"/>
        <v>22000</v>
      </c>
      <c r="T54" s="24">
        <f t="shared" si="24"/>
        <v>0</v>
      </c>
      <c r="U54" s="24">
        <f t="shared" si="24"/>
        <v>0</v>
      </c>
      <c r="V54" s="24">
        <f>V55+V56</f>
        <v>22000</v>
      </c>
    </row>
    <row r="55" spans="1:22" s="6" customFormat="1" ht="15.75">
      <c r="A55" s="11">
        <v>1</v>
      </c>
      <c r="B55" s="12" t="s">
        <v>46</v>
      </c>
      <c r="C55" s="42"/>
      <c r="D55" s="42"/>
      <c r="E55" s="42"/>
      <c r="F55" s="42"/>
      <c r="G55" s="24"/>
      <c r="H55" s="24"/>
      <c r="I55" s="24"/>
      <c r="J55" s="24"/>
      <c r="K55" s="24"/>
      <c r="L55" s="24"/>
      <c r="M55" s="24"/>
      <c r="N55" s="24"/>
      <c r="O55" s="24"/>
      <c r="P55" s="24"/>
      <c r="Q55" s="24"/>
      <c r="R55" s="24"/>
      <c r="S55" s="24"/>
      <c r="T55" s="24"/>
      <c r="U55" s="24"/>
      <c r="V55" s="24"/>
    </row>
    <row r="56" spans="1:22" s="1" customFormat="1" ht="15.75">
      <c r="A56" s="11">
        <v>2</v>
      </c>
      <c r="B56" s="12" t="s">
        <v>30</v>
      </c>
      <c r="C56" s="23"/>
      <c r="D56" s="23"/>
      <c r="E56" s="23"/>
      <c r="F56" s="23"/>
      <c r="G56" s="24">
        <f>G57+G59</f>
        <v>24500</v>
      </c>
      <c r="H56" s="24">
        <f aca="true" t="shared" si="25" ref="H56:V56">H57+H59</f>
        <v>0</v>
      </c>
      <c r="I56" s="24">
        <f t="shared" si="25"/>
        <v>0</v>
      </c>
      <c r="J56" s="24">
        <f t="shared" si="25"/>
        <v>24500</v>
      </c>
      <c r="K56" s="24">
        <f t="shared" si="25"/>
        <v>0</v>
      </c>
      <c r="L56" s="24">
        <f t="shared" si="25"/>
        <v>0</v>
      </c>
      <c r="M56" s="24">
        <f t="shared" si="25"/>
        <v>0</v>
      </c>
      <c r="N56" s="24">
        <f t="shared" si="25"/>
        <v>0</v>
      </c>
      <c r="O56" s="24">
        <f t="shared" si="25"/>
        <v>0</v>
      </c>
      <c r="P56" s="24">
        <f t="shared" si="25"/>
        <v>0</v>
      </c>
      <c r="Q56" s="24">
        <f t="shared" si="25"/>
        <v>0</v>
      </c>
      <c r="R56" s="24">
        <f t="shared" si="25"/>
        <v>0</v>
      </c>
      <c r="S56" s="24">
        <f t="shared" si="25"/>
        <v>22000</v>
      </c>
      <c r="T56" s="24">
        <f t="shared" si="25"/>
        <v>0</v>
      </c>
      <c r="U56" s="24">
        <f t="shared" si="25"/>
        <v>0</v>
      </c>
      <c r="V56" s="24">
        <f t="shared" si="25"/>
        <v>22000</v>
      </c>
    </row>
    <row r="57" spans="1:22" s="1" customFormat="1" ht="15.75">
      <c r="A57" s="11" t="s">
        <v>11</v>
      </c>
      <c r="B57" s="74" t="s">
        <v>116</v>
      </c>
      <c r="C57" s="74"/>
      <c r="D57" s="74"/>
      <c r="E57" s="23"/>
      <c r="F57" s="23"/>
      <c r="G57" s="24">
        <f>G58</f>
        <v>24500</v>
      </c>
      <c r="H57" s="24">
        <f aca="true" t="shared" si="26" ref="H57:V57">H58</f>
        <v>0</v>
      </c>
      <c r="I57" s="24">
        <f t="shared" si="26"/>
        <v>0</v>
      </c>
      <c r="J57" s="24">
        <f t="shared" si="26"/>
        <v>24500</v>
      </c>
      <c r="K57" s="24">
        <f t="shared" si="26"/>
        <v>0</v>
      </c>
      <c r="L57" s="24">
        <f t="shared" si="26"/>
        <v>0</v>
      </c>
      <c r="M57" s="24">
        <f t="shared" si="26"/>
        <v>0</v>
      </c>
      <c r="N57" s="24">
        <f t="shared" si="26"/>
        <v>0</v>
      </c>
      <c r="O57" s="24">
        <f t="shared" si="26"/>
        <v>0</v>
      </c>
      <c r="P57" s="24">
        <f t="shared" si="26"/>
        <v>0</v>
      </c>
      <c r="Q57" s="24">
        <f t="shared" si="26"/>
        <v>0</v>
      </c>
      <c r="R57" s="24">
        <f t="shared" si="26"/>
        <v>0</v>
      </c>
      <c r="S57" s="24">
        <f t="shared" si="26"/>
        <v>22000</v>
      </c>
      <c r="T57" s="24">
        <f t="shared" si="26"/>
        <v>0</v>
      </c>
      <c r="U57" s="24">
        <f t="shared" si="26"/>
        <v>0</v>
      </c>
      <c r="V57" s="24">
        <f t="shared" si="26"/>
        <v>22000</v>
      </c>
    </row>
    <row r="58" spans="1:23" s="28" customFormat="1" ht="78.75">
      <c r="A58" s="7"/>
      <c r="B58" s="8" t="s">
        <v>77</v>
      </c>
      <c r="C58" s="13" t="s">
        <v>114</v>
      </c>
      <c r="D58" s="45" t="s">
        <v>115</v>
      </c>
      <c r="E58" s="13" t="s">
        <v>152</v>
      </c>
      <c r="F58" s="13" t="s">
        <v>209</v>
      </c>
      <c r="G58" s="25">
        <f>H58+I58+J58</f>
        <v>24500</v>
      </c>
      <c r="H58" s="25"/>
      <c r="I58" s="25"/>
      <c r="J58" s="25">
        <v>24500</v>
      </c>
      <c r="K58" s="25">
        <f>L58+M58+N58</f>
        <v>0</v>
      </c>
      <c r="L58" s="25"/>
      <c r="M58" s="25"/>
      <c r="N58" s="25"/>
      <c r="O58" s="25">
        <f>P58+Q58+R58</f>
        <v>0</v>
      </c>
      <c r="P58" s="25"/>
      <c r="Q58" s="25"/>
      <c r="R58" s="25"/>
      <c r="S58" s="25">
        <f>T58+U58+V58</f>
        <v>22000</v>
      </c>
      <c r="T58" s="25"/>
      <c r="U58" s="25"/>
      <c r="V58" s="25">
        <v>22000</v>
      </c>
      <c r="W58" s="27"/>
    </row>
    <row r="59" spans="1:23" s="28" customFormat="1" ht="15.75">
      <c r="A59" s="11" t="s">
        <v>12</v>
      </c>
      <c r="B59" s="74" t="s">
        <v>113</v>
      </c>
      <c r="C59" s="74"/>
      <c r="D59" s="74"/>
      <c r="E59" s="13"/>
      <c r="F59" s="13"/>
      <c r="G59" s="25"/>
      <c r="H59" s="25"/>
      <c r="I59" s="25"/>
      <c r="J59" s="25"/>
      <c r="K59" s="25"/>
      <c r="L59" s="25"/>
      <c r="M59" s="25"/>
      <c r="N59" s="25"/>
      <c r="O59" s="25"/>
      <c r="P59" s="25"/>
      <c r="Q59" s="25"/>
      <c r="R59" s="25"/>
      <c r="S59" s="25"/>
      <c r="T59" s="25"/>
      <c r="U59" s="25"/>
      <c r="V59" s="25"/>
      <c r="W59" s="27"/>
    </row>
    <row r="60" spans="1:22" s="6" customFormat="1" ht="31.5">
      <c r="A60" s="11" t="s">
        <v>3</v>
      </c>
      <c r="B60" s="44" t="s">
        <v>155</v>
      </c>
      <c r="C60" s="40"/>
      <c r="D60" s="41"/>
      <c r="E60" s="40"/>
      <c r="F60" s="42"/>
      <c r="G60" s="24">
        <f aca="true" t="shared" si="27" ref="G60:U60">G61+G62</f>
        <v>140103</v>
      </c>
      <c r="H60" s="24">
        <f t="shared" si="27"/>
        <v>0</v>
      </c>
      <c r="I60" s="24">
        <f t="shared" si="27"/>
        <v>123000</v>
      </c>
      <c r="J60" s="24">
        <f t="shared" si="27"/>
        <v>17103</v>
      </c>
      <c r="K60" s="24">
        <f t="shared" si="27"/>
        <v>78549</v>
      </c>
      <c r="L60" s="24">
        <f t="shared" si="27"/>
        <v>0</v>
      </c>
      <c r="M60" s="24">
        <f t="shared" si="27"/>
        <v>78549</v>
      </c>
      <c r="N60" s="24">
        <f t="shared" si="27"/>
        <v>0</v>
      </c>
      <c r="O60" s="24">
        <f t="shared" si="27"/>
        <v>78549</v>
      </c>
      <c r="P60" s="24">
        <f t="shared" si="27"/>
        <v>0</v>
      </c>
      <c r="Q60" s="24">
        <f t="shared" si="27"/>
        <v>78549</v>
      </c>
      <c r="R60" s="24">
        <f t="shared" si="27"/>
        <v>0</v>
      </c>
      <c r="S60" s="24">
        <f t="shared" si="27"/>
        <v>22451</v>
      </c>
      <c r="T60" s="24">
        <f t="shared" si="27"/>
        <v>0</v>
      </c>
      <c r="U60" s="24">
        <f t="shared" si="27"/>
        <v>22451</v>
      </c>
      <c r="V60" s="24">
        <f>V61+V62</f>
        <v>0</v>
      </c>
    </row>
    <row r="61" spans="1:22" s="6" customFormat="1" ht="15.75">
      <c r="A61" s="11">
        <v>1</v>
      </c>
      <c r="B61" s="12" t="s">
        <v>46</v>
      </c>
      <c r="C61" s="42"/>
      <c r="D61" s="42"/>
      <c r="E61" s="42"/>
      <c r="F61" s="42"/>
      <c r="G61" s="24"/>
      <c r="H61" s="24"/>
      <c r="I61" s="24"/>
      <c r="J61" s="24"/>
      <c r="K61" s="24"/>
      <c r="L61" s="24"/>
      <c r="M61" s="24"/>
      <c r="N61" s="24"/>
      <c r="O61" s="24"/>
      <c r="P61" s="24"/>
      <c r="Q61" s="24"/>
      <c r="R61" s="24"/>
      <c r="S61" s="24"/>
      <c r="T61" s="24"/>
      <c r="U61" s="24"/>
      <c r="V61" s="24"/>
    </row>
    <row r="62" spans="1:22" s="1" customFormat="1" ht="15.75">
      <c r="A62" s="11">
        <v>2</v>
      </c>
      <c r="B62" s="12" t="s">
        <v>30</v>
      </c>
      <c r="C62" s="23"/>
      <c r="D62" s="23"/>
      <c r="E62" s="23"/>
      <c r="F62" s="23"/>
      <c r="G62" s="24">
        <f>G63+G66</f>
        <v>140103</v>
      </c>
      <c r="H62" s="24">
        <f aca="true" t="shared" si="28" ref="H62:V62">H63+H66</f>
        <v>0</v>
      </c>
      <c r="I62" s="24">
        <f t="shared" si="28"/>
        <v>123000</v>
      </c>
      <c r="J62" s="24">
        <f t="shared" si="28"/>
        <v>17103</v>
      </c>
      <c r="K62" s="24">
        <f t="shared" si="28"/>
        <v>78549</v>
      </c>
      <c r="L62" s="24">
        <f t="shared" si="28"/>
        <v>0</v>
      </c>
      <c r="M62" s="24">
        <f t="shared" si="28"/>
        <v>78549</v>
      </c>
      <c r="N62" s="24">
        <f t="shared" si="28"/>
        <v>0</v>
      </c>
      <c r="O62" s="24">
        <f t="shared" si="28"/>
        <v>78549</v>
      </c>
      <c r="P62" s="24">
        <f t="shared" si="28"/>
        <v>0</v>
      </c>
      <c r="Q62" s="24">
        <f t="shared" si="28"/>
        <v>78549</v>
      </c>
      <c r="R62" s="24">
        <f t="shared" si="28"/>
        <v>0</v>
      </c>
      <c r="S62" s="24">
        <f t="shared" si="28"/>
        <v>22451</v>
      </c>
      <c r="T62" s="24">
        <f t="shared" si="28"/>
        <v>0</v>
      </c>
      <c r="U62" s="24">
        <f t="shared" si="28"/>
        <v>22451</v>
      </c>
      <c r="V62" s="24">
        <f t="shared" si="28"/>
        <v>0</v>
      </c>
    </row>
    <row r="63" spans="1:22" s="1" customFormat="1" ht="15.75">
      <c r="A63" s="11" t="s">
        <v>11</v>
      </c>
      <c r="B63" s="74" t="s">
        <v>116</v>
      </c>
      <c r="C63" s="74"/>
      <c r="D63" s="74"/>
      <c r="E63" s="23"/>
      <c r="F63" s="23"/>
      <c r="G63" s="24">
        <f>G64+G65</f>
        <v>140103</v>
      </c>
      <c r="H63" s="24">
        <f aca="true" t="shared" si="29" ref="H63:V63">H64+H65</f>
        <v>0</v>
      </c>
      <c r="I63" s="24">
        <f t="shared" si="29"/>
        <v>123000</v>
      </c>
      <c r="J63" s="24">
        <f t="shared" si="29"/>
        <v>17103</v>
      </c>
      <c r="K63" s="24">
        <f t="shared" si="29"/>
        <v>78549</v>
      </c>
      <c r="L63" s="24">
        <f t="shared" si="29"/>
        <v>0</v>
      </c>
      <c r="M63" s="24">
        <f t="shared" si="29"/>
        <v>78549</v>
      </c>
      <c r="N63" s="24">
        <f t="shared" si="29"/>
        <v>0</v>
      </c>
      <c r="O63" s="24">
        <f t="shared" si="29"/>
        <v>78549</v>
      </c>
      <c r="P63" s="24">
        <f t="shared" si="29"/>
        <v>0</v>
      </c>
      <c r="Q63" s="24">
        <f t="shared" si="29"/>
        <v>78549</v>
      </c>
      <c r="R63" s="24">
        <f t="shared" si="29"/>
        <v>0</v>
      </c>
      <c r="S63" s="24">
        <f t="shared" si="29"/>
        <v>22451</v>
      </c>
      <c r="T63" s="24">
        <f t="shared" si="29"/>
        <v>0</v>
      </c>
      <c r="U63" s="24">
        <f>U64+U65</f>
        <v>22451</v>
      </c>
      <c r="V63" s="24">
        <f t="shared" si="29"/>
        <v>0</v>
      </c>
    </row>
    <row r="64" spans="1:23" s="28" customFormat="1" ht="63">
      <c r="A64" s="7"/>
      <c r="B64" s="8" t="s">
        <v>210</v>
      </c>
      <c r="C64" s="13" t="s">
        <v>211</v>
      </c>
      <c r="D64" s="45" t="s">
        <v>212</v>
      </c>
      <c r="E64" s="13" t="s">
        <v>87</v>
      </c>
      <c r="F64" s="13" t="s">
        <v>213</v>
      </c>
      <c r="G64" s="25">
        <f>H64+I64+J64</f>
        <v>76747</v>
      </c>
      <c r="H64" s="25"/>
      <c r="I64" s="25">
        <v>62000</v>
      </c>
      <c r="J64" s="25">
        <v>14747</v>
      </c>
      <c r="K64" s="25">
        <f>L64+M64+N64</f>
        <v>38899</v>
      </c>
      <c r="L64" s="25"/>
      <c r="M64" s="25">
        <v>38899</v>
      </c>
      <c r="N64" s="25"/>
      <c r="O64" s="25">
        <f>P64+Q64+R64</f>
        <v>38899</v>
      </c>
      <c r="P64" s="25"/>
      <c r="Q64" s="25">
        <v>38899</v>
      </c>
      <c r="R64" s="25"/>
      <c r="S64" s="25">
        <f>T64+U64+V64</f>
        <v>12101</v>
      </c>
      <c r="T64" s="25"/>
      <c r="U64" s="25">
        <v>12101</v>
      </c>
      <c r="V64" s="25"/>
      <c r="W64" s="27"/>
    </row>
    <row r="65" spans="1:23" s="28" customFormat="1" ht="94.5">
      <c r="A65" s="7"/>
      <c r="B65" s="8" t="s">
        <v>214</v>
      </c>
      <c r="C65" s="13" t="s">
        <v>215</v>
      </c>
      <c r="D65" s="45" t="s">
        <v>216</v>
      </c>
      <c r="E65" s="13" t="s">
        <v>107</v>
      </c>
      <c r="F65" s="13" t="s">
        <v>217</v>
      </c>
      <c r="G65" s="25">
        <f>H65+I65+J65</f>
        <v>63356</v>
      </c>
      <c r="H65" s="25"/>
      <c r="I65" s="25">
        <v>61000</v>
      </c>
      <c r="J65" s="25">
        <v>2356</v>
      </c>
      <c r="K65" s="25">
        <f>L65+M65+N65</f>
        <v>39650</v>
      </c>
      <c r="L65" s="25"/>
      <c r="M65" s="25">
        <v>39650</v>
      </c>
      <c r="N65" s="25"/>
      <c r="O65" s="25">
        <f>P65+Q65+R65</f>
        <v>39650</v>
      </c>
      <c r="P65" s="25"/>
      <c r="Q65" s="25">
        <v>39650</v>
      </c>
      <c r="R65" s="25"/>
      <c r="S65" s="25">
        <f>T65+U65+V65</f>
        <v>10350</v>
      </c>
      <c r="T65" s="25"/>
      <c r="U65" s="25">
        <v>10350</v>
      </c>
      <c r="V65" s="25"/>
      <c r="W65" s="27"/>
    </row>
    <row r="66" spans="1:23" s="28" customFormat="1" ht="15.75">
      <c r="A66" s="11" t="s">
        <v>12</v>
      </c>
      <c r="B66" s="74" t="s">
        <v>113</v>
      </c>
      <c r="C66" s="74"/>
      <c r="D66" s="74"/>
      <c r="E66" s="13"/>
      <c r="F66" s="13"/>
      <c r="G66" s="25"/>
      <c r="H66" s="25"/>
      <c r="I66" s="25"/>
      <c r="J66" s="25"/>
      <c r="K66" s="25"/>
      <c r="L66" s="25"/>
      <c r="M66" s="25"/>
      <c r="N66" s="25"/>
      <c r="O66" s="25"/>
      <c r="P66" s="25"/>
      <c r="Q66" s="25"/>
      <c r="R66" s="25"/>
      <c r="S66" s="25"/>
      <c r="T66" s="25"/>
      <c r="U66" s="25"/>
      <c r="V66" s="25"/>
      <c r="W66" s="27"/>
    </row>
    <row r="67" spans="1:22" s="6" customFormat="1" ht="31.5">
      <c r="A67" s="11" t="s">
        <v>43</v>
      </c>
      <c r="B67" s="10" t="s">
        <v>79</v>
      </c>
      <c r="C67" s="23"/>
      <c r="D67" s="23"/>
      <c r="E67" s="23"/>
      <c r="F67" s="23"/>
      <c r="G67" s="24">
        <f>G68</f>
        <v>69870</v>
      </c>
      <c r="H67" s="24">
        <f aca="true" t="shared" si="30" ref="H67:V67">H68</f>
        <v>0</v>
      </c>
      <c r="I67" s="24">
        <f t="shared" si="30"/>
        <v>0</v>
      </c>
      <c r="J67" s="24">
        <f t="shared" si="30"/>
        <v>69870</v>
      </c>
      <c r="K67" s="24">
        <f t="shared" si="30"/>
        <v>0</v>
      </c>
      <c r="L67" s="24">
        <f t="shared" si="30"/>
        <v>0</v>
      </c>
      <c r="M67" s="24">
        <f t="shared" si="30"/>
        <v>0</v>
      </c>
      <c r="N67" s="24">
        <f t="shared" si="30"/>
        <v>0</v>
      </c>
      <c r="O67" s="24">
        <f t="shared" si="30"/>
        <v>0</v>
      </c>
      <c r="P67" s="24">
        <f t="shared" si="30"/>
        <v>0</v>
      </c>
      <c r="Q67" s="24">
        <f t="shared" si="30"/>
        <v>0</v>
      </c>
      <c r="R67" s="24">
        <f t="shared" si="30"/>
        <v>0</v>
      </c>
      <c r="S67" s="24">
        <f t="shared" si="30"/>
        <v>15000</v>
      </c>
      <c r="T67" s="24">
        <f t="shared" si="30"/>
        <v>0</v>
      </c>
      <c r="U67" s="24">
        <f t="shared" si="30"/>
        <v>0</v>
      </c>
      <c r="V67" s="24">
        <f t="shared" si="30"/>
        <v>15000</v>
      </c>
    </row>
    <row r="68" spans="1:22" s="6" customFormat="1" ht="31.5">
      <c r="A68" s="11" t="s">
        <v>2</v>
      </c>
      <c r="B68" s="12" t="s">
        <v>169</v>
      </c>
      <c r="C68" s="40"/>
      <c r="D68" s="41"/>
      <c r="E68" s="40"/>
      <c r="F68" s="42"/>
      <c r="G68" s="24">
        <f aca="true" t="shared" si="31" ref="G68:V68">G69+G70</f>
        <v>69870</v>
      </c>
      <c r="H68" s="24">
        <f t="shared" si="31"/>
        <v>0</v>
      </c>
      <c r="I68" s="24">
        <f t="shared" si="31"/>
        <v>0</v>
      </c>
      <c r="J68" s="24">
        <f t="shared" si="31"/>
        <v>69870</v>
      </c>
      <c r="K68" s="24">
        <f t="shared" si="31"/>
        <v>0</v>
      </c>
      <c r="L68" s="24">
        <f t="shared" si="31"/>
        <v>0</v>
      </c>
      <c r="M68" s="24">
        <f t="shared" si="31"/>
        <v>0</v>
      </c>
      <c r="N68" s="24">
        <f t="shared" si="31"/>
        <v>0</v>
      </c>
      <c r="O68" s="24">
        <f t="shared" si="31"/>
        <v>0</v>
      </c>
      <c r="P68" s="24">
        <f t="shared" si="31"/>
        <v>0</v>
      </c>
      <c r="Q68" s="24">
        <f t="shared" si="31"/>
        <v>0</v>
      </c>
      <c r="R68" s="24">
        <f t="shared" si="31"/>
        <v>0</v>
      </c>
      <c r="S68" s="24">
        <f t="shared" si="31"/>
        <v>15000</v>
      </c>
      <c r="T68" s="24">
        <f t="shared" si="31"/>
        <v>0</v>
      </c>
      <c r="U68" s="24">
        <f t="shared" si="31"/>
        <v>0</v>
      </c>
      <c r="V68" s="24">
        <f t="shared" si="31"/>
        <v>15000</v>
      </c>
    </row>
    <row r="69" spans="1:22" s="6" customFormat="1" ht="15.75">
      <c r="A69" s="11">
        <v>1</v>
      </c>
      <c r="B69" s="12" t="s">
        <v>46</v>
      </c>
      <c r="C69" s="42"/>
      <c r="D69" s="42"/>
      <c r="E69" s="42"/>
      <c r="F69" s="42"/>
      <c r="G69" s="24"/>
      <c r="H69" s="24"/>
      <c r="I69" s="24"/>
      <c r="J69" s="24"/>
      <c r="K69" s="24"/>
      <c r="L69" s="24"/>
      <c r="M69" s="24"/>
      <c r="N69" s="24"/>
      <c r="O69" s="24"/>
      <c r="P69" s="24"/>
      <c r="Q69" s="24"/>
      <c r="R69" s="24"/>
      <c r="S69" s="24"/>
      <c r="T69" s="24"/>
      <c r="U69" s="24"/>
      <c r="V69" s="24"/>
    </row>
    <row r="70" spans="1:22" s="1" customFormat="1" ht="15.75">
      <c r="A70" s="11">
        <v>2</v>
      </c>
      <c r="B70" s="12" t="s">
        <v>30</v>
      </c>
      <c r="C70" s="23"/>
      <c r="D70" s="23"/>
      <c r="E70" s="23"/>
      <c r="F70" s="23"/>
      <c r="G70" s="24">
        <f aca="true" t="shared" si="32" ref="G70:V70">G71+G72</f>
        <v>69870</v>
      </c>
      <c r="H70" s="24">
        <f t="shared" si="32"/>
        <v>0</v>
      </c>
      <c r="I70" s="24">
        <f t="shared" si="32"/>
        <v>0</v>
      </c>
      <c r="J70" s="24">
        <f t="shared" si="32"/>
        <v>69870</v>
      </c>
      <c r="K70" s="24">
        <f t="shared" si="32"/>
        <v>0</v>
      </c>
      <c r="L70" s="24">
        <f t="shared" si="32"/>
        <v>0</v>
      </c>
      <c r="M70" s="24">
        <f t="shared" si="32"/>
        <v>0</v>
      </c>
      <c r="N70" s="24">
        <f t="shared" si="32"/>
        <v>0</v>
      </c>
      <c r="O70" s="24">
        <f t="shared" si="32"/>
        <v>0</v>
      </c>
      <c r="P70" s="24">
        <f t="shared" si="32"/>
        <v>0</v>
      </c>
      <c r="Q70" s="24">
        <f t="shared" si="32"/>
        <v>0</v>
      </c>
      <c r="R70" s="24">
        <f t="shared" si="32"/>
        <v>0</v>
      </c>
      <c r="S70" s="24">
        <f t="shared" si="32"/>
        <v>15000</v>
      </c>
      <c r="T70" s="24">
        <f t="shared" si="32"/>
        <v>0</v>
      </c>
      <c r="U70" s="24">
        <f t="shared" si="32"/>
        <v>0</v>
      </c>
      <c r="V70" s="24">
        <f t="shared" si="32"/>
        <v>15000</v>
      </c>
    </row>
    <row r="71" spans="1:22" s="6" customFormat="1" ht="15.75">
      <c r="A71" s="11" t="s">
        <v>11</v>
      </c>
      <c r="B71" s="12" t="s">
        <v>116</v>
      </c>
      <c r="C71" s="42"/>
      <c r="D71" s="42"/>
      <c r="E71" s="42"/>
      <c r="F71" s="42"/>
      <c r="G71" s="24"/>
      <c r="H71" s="24"/>
      <c r="I71" s="24"/>
      <c r="J71" s="24"/>
      <c r="K71" s="24"/>
      <c r="L71" s="24"/>
      <c r="M71" s="24"/>
      <c r="N71" s="24"/>
      <c r="O71" s="24"/>
      <c r="P71" s="24"/>
      <c r="Q71" s="24"/>
      <c r="R71" s="24"/>
      <c r="S71" s="24"/>
      <c r="T71" s="24"/>
      <c r="U71" s="24"/>
      <c r="V71" s="24"/>
    </row>
    <row r="72" spans="1:22" s="1" customFormat="1" ht="15.75">
      <c r="A72" s="11" t="s">
        <v>12</v>
      </c>
      <c r="B72" s="74" t="s">
        <v>101</v>
      </c>
      <c r="C72" s="74"/>
      <c r="D72" s="74"/>
      <c r="E72" s="23"/>
      <c r="F72" s="23"/>
      <c r="G72" s="24">
        <f>G73</f>
        <v>69870</v>
      </c>
      <c r="H72" s="24">
        <f aca="true" t="shared" si="33" ref="H72:V72">H73</f>
        <v>0</v>
      </c>
      <c r="I72" s="24">
        <f t="shared" si="33"/>
        <v>0</v>
      </c>
      <c r="J72" s="24">
        <f t="shared" si="33"/>
        <v>69870</v>
      </c>
      <c r="K72" s="24">
        <f t="shared" si="33"/>
        <v>0</v>
      </c>
      <c r="L72" s="24">
        <f t="shared" si="33"/>
        <v>0</v>
      </c>
      <c r="M72" s="24">
        <f t="shared" si="33"/>
        <v>0</v>
      </c>
      <c r="N72" s="24">
        <f t="shared" si="33"/>
        <v>0</v>
      </c>
      <c r="O72" s="24">
        <f t="shared" si="33"/>
        <v>0</v>
      </c>
      <c r="P72" s="24">
        <f t="shared" si="33"/>
        <v>0</v>
      </c>
      <c r="Q72" s="24">
        <f t="shared" si="33"/>
        <v>0</v>
      </c>
      <c r="R72" s="24">
        <f t="shared" si="33"/>
        <v>0</v>
      </c>
      <c r="S72" s="24">
        <f t="shared" si="33"/>
        <v>15000</v>
      </c>
      <c r="T72" s="24">
        <f t="shared" si="33"/>
        <v>0</v>
      </c>
      <c r="U72" s="24">
        <f t="shared" si="33"/>
        <v>0</v>
      </c>
      <c r="V72" s="24">
        <f t="shared" si="33"/>
        <v>15000</v>
      </c>
    </row>
    <row r="73" spans="1:22" s="1" customFormat="1" ht="126">
      <c r="A73" s="13">
        <v>1</v>
      </c>
      <c r="B73" s="46" t="s">
        <v>218</v>
      </c>
      <c r="C73" s="13" t="s">
        <v>219</v>
      </c>
      <c r="D73" s="13" t="s">
        <v>220</v>
      </c>
      <c r="E73" s="13" t="s">
        <v>221</v>
      </c>
      <c r="F73" s="13"/>
      <c r="G73" s="25">
        <f>H73+I73+J73</f>
        <v>69870</v>
      </c>
      <c r="H73" s="25"/>
      <c r="I73" s="25"/>
      <c r="J73" s="47">
        <v>69870</v>
      </c>
      <c r="K73" s="25">
        <f>L73+M73+N73</f>
        <v>0</v>
      </c>
      <c r="L73" s="25"/>
      <c r="M73" s="25"/>
      <c r="N73" s="25"/>
      <c r="O73" s="25">
        <f>P73+Q73+R73</f>
        <v>0</v>
      </c>
      <c r="P73" s="25"/>
      <c r="Q73" s="25"/>
      <c r="R73" s="25"/>
      <c r="S73" s="25">
        <f>T73+U73+V73</f>
        <v>15000</v>
      </c>
      <c r="T73" s="25"/>
      <c r="U73" s="25"/>
      <c r="V73" s="25">
        <v>15000</v>
      </c>
    </row>
    <row r="74" spans="1:22" s="6" customFormat="1" ht="31.5">
      <c r="A74" s="11" t="s">
        <v>53</v>
      </c>
      <c r="B74" s="10" t="s">
        <v>19</v>
      </c>
      <c r="C74" s="23"/>
      <c r="D74" s="23"/>
      <c r="E74" s="23"/>
      <c r="F74" s="23"/>
      <c r="G74" s="24"/>
      <c r="H74" s="24"/>
      <c r="I74" s="24"/>
      <c r="J74" s="24"/>
      <c r="K74" s="24"/>
      <c r="L74" s="24"/>
      <c r="M74" s="24"/>
      <c r="N74" s="24"/>
      <c r="O74" s="24"/>
      <c r="P74" s="24"/>
      <c r="Q74" s="24"/>
      <c r="R74" s="24"/>
      <c r="S74" s="24"/>
      <c r="T74" s="24"/>
      <c r="U74" s="24"/>
      <c r="V74" s="24"/>
    </row>
    <row r="75" spans="1:22" s="6" customFormat="1" ht="31.5">
      <c r="A75" s="11" t="s">
        <v>54</v>
      </c>
      <c r="B75" s="10" t="s">
        <v>80</v>
      </c>
      <c r="C75" s="23"/>
      <c r="D75" s="23"/>
      <c r="E75" s="23"/>
      <c r="F75" s="23"/>
      <c r="G75" s="24">
        <v>0</v>
      </c>
      <c r="H75" s="24">
        <v>0</v>
      </c>
      <c r="I75" s="24">
        <v>0</v>
      </c>
      <c r="J75" s="24">
        <v>0</v>
      </c>
      <c r="K75" s="24">
        <v>0</v>
      </c>
      <c r="L75" s="24">
        <v>0</v>
      </c>
      <c r="M75" s="24">
        <v>0</v>
      </c>
      <c r="N75" s="24">
        <v>0</v>
      </c>
      <c r="O75" s="24">
        <v>0</v>
      </c>
      <c r="P75" s="24">
        <v>0</v>
      </c>
      <c r="Q75" s="24">
        <v>0</v>
      </c>
      <c r="R75" s="24">
        <v>0</v>
      </c>
      <c r="S75" s="24">
        <v>0</v>
      </c>
      <c r="T75" s="24">
        <v>0</v>
      </c>
      <c r="U75" s="24">
        <v>0</v>
      </c>
      <c r="V75" s="24">
        <v>0</v>
      </c>
    </row>
    <row r="76" spans="1:22" s="6" customFormat="1" ht="31.5">
      <c r="A76" s="11" t="s">
        <v>55</v>
      </c>
      <c r="B76" s="10" t="s">
        <v>20</v>
      </c>
      <c r="C76" s="23"/>
      <c r="D76" s="23"/>
      <c r="E76" s="23"/>
      <c r="F76" s="23"/>
      <c r="G76" s="24">
        <f>G77+G84+G90</f>
        <v>903055</v>
      </c>
      <c r="H76" s="24">
        <f aca="true" t="shared" si="34" ref="H76:U76">H77+H84+H90</f>
        <v>261874</v>
      </c>
      <c r="I76" s="24">
        <f t="shared" si="34"/>
        <v>0</v>
      </c>
      <c r="J76" s="24">
        <f t="shared" si="34"/>
        <v>641181</v>
      </c>
      <c r="K76" s="24">
        <f t="shared" si="34"/>
        <v>175609</v>
      </c>
      <c r="L76" s="24">
        <f t="shared" si="34"/>
        <v>0</v>
      </c>
      <c r="M76" s="24">
        <f t="shared" si="34"/>
        <v>0</v>
      </c>
      <c r="N76" s="24">
        <f t="shared" si="34"/>
        <v>175609</v>
      </c>
      <c r="O76" s="24">
        <f t="shared" si="34"/>
        <v>175609</v>
      </c>
      <c r="P76" s="24">
        <f t="shared" si="34"/>
        <v>0</v>
      </c>
      <c r="Q76" s="24">
        <f t="shared" si="34"/>
        <v>0</v>
      </c>
      <c r="R76" s="24">
        <f t="shared" si="34"/>
        <v>175609</v>
      </c>
      <c r="S76" s="24">
        <f t="shared" si="34"/>
        <v>112990</v>
      </c>
      <c r="T76" s="24">
        <f t="shared" si="34"/>
        <v>0</v>
      </c>
      <c r="U76" s="24">
        <f t="shared" si="34"/>
        <v>0</v>
      </c>
      <c r="V76" s="24">
        <f>V77+V84+V90</f>
        <v>112990</v>
      </c>
    </row>
    <row r="77" spans="1:22" s="6" customFormat="1" ht="31.5">
      <c r="A77" s="11" t="s">
        <v>2</v>
      </c>
      <c r="B77" s="44" t="s">
        <v>81</v>
      </c>
      <c r="C77" s="40"/>
      <c r="D77" s="41"/>
      <c r="E77" s="40"/>
      <c r="F77" s="42"/>
      <c r="G77" s="24">
        <f>G78+G79</f>
        <v>500882</v>
      </c>
      <c r="H77" s="24">
        <f aca="true" t="shared" si="35" ref="H77:U77">H78+H79</f>
        <v>0</v>
      </c>
      <c r="I77" s="24">
        <f t="shared" si="35"/>
        <v>0</v>
      </c>
      <c r="J77" s="24">
        <f t="shared" si="35"/>
        <v>500882</v>
      </c>
      <c r="K77" s="24">
        <f t="shared" si="35"/>
        <v>116573</v>
      </c>
      <c r="L77" s="24">
        <f t="shared" si="35"/>
        <v>0</v>
      </c>
      <c r="M77" s="24">
        <f t="shared" si="35"/>
        <v>0</v>
      </c>
      <c r="N77" s="24">
        <f t="shared" si="35"/>
        <v>116573</v>
      </c>
      <c r="O77" s="24">
        <f t="shared" si="35"/>
        <v>116573</v>
      </c>
      <c r="P77" s="24">
        <f t="shared" si="35"/>
        <v>0</v>
      </c>
      <c r="Q77" s="24">
        <f t="shared" si="35"/>
        <v>0</v>
      </c>
      <c r="R77" s="24">
        <f t="shared" si="35"/>
        <v>116573</v>
      </c>
      <c r="S77" s="24">
        <f t="shared" si="35"/>
        <v>63400</v>
      </c>
      <c r="T77" s="24">
        <f t="shared" si="35"/>
        <v>0</v>
      </c>
      <c r="U77" s="24">
        <f t="shared" si="35"/>
        <v>0</v>
      </c>
      <c r="V77" s="24">
        <f>V78+V79</f>
        <v>63400</v>
      </c>
    </row>
    <row r="78" spans="1:22" s="1" customFormat="1" ht="15.75">
      <c r="A78" s="11">
        <v>1</v>
      </c>
      <c r="B78" s="12" t="s">
        <v>46</v>
      </c>
      <c r="C78" s="23"/>
      <c r="D78" s="23"/>
      <c r="E78" s="23"/>
      <c r="F78" s="23"/>
      <c r="G78" s="24"/>
      <c r="H78" s="24"/>
      <c r="I78" s="24"/>
      <c r="J78" s="24"/>
      <c r="K78" s="24"/>
      <c r="L78" s="24"/>
      <c r="M78" s="24"/>
      <c r="N78" s="24"/>
      <c r="O78" s="24"/>
      <c r="P78" s="24"/>
      <c r="Q78" s="24"/>
      <c r="R78" s="24"/>
      <c r="S78" s="24"/>
      <c r="T78" s="24"/>
      <c r="U78" s="24"/>
      <c r="V78" s="24"/>
    </row>
    <row r="79" spans="1:22" s="1" customFormat="1" ht="15.75">
      <c r="A79" s="11">
        <v>2</v>
      </c>
      <c r="B79" s="12" t="s">
        <v>30</v>
      </c>
      <c r="C79" s="23"/>
      <c r="D79" s="23"/>
      <c r="E79" s="23"/>
      <c r="F79" s="23"/>
      <c r="G79" s="24">
        <f aca="true" t="shared" si="36" ref="G79:V79">G80+G82</f>
        <v>500882</v>
      </c>
      <c r="H79" s="24">
        <f t="shared" si="36"/>
        <v>0</v>
      </c>
      <c r="I79" s="24">
        <f t="shared" si="36"/>
        <v>0</v>
      </c>
      <c r="J79" s="24">
        <f t="shared" si="36"/>
        <v>500882</v>
      </c>
      <c r="K79" s="24">
        <f t="shared" si="36"/>
        <v>116573</v>
      </c>
      <c r="L79" s="24">
        <f t="shared" si="36"/>
        <v>0</v>
      </c>
      <c r="M79" s="24">
        <f t="shared" si="36"/>
        <v>0</v>
      </c>
      <c r="N79" s="24">
        <f t="shared" si="36"/>
        <v>116573</v>
      </c>
      <c r="O79" s="24">
        <f t="shared" si="36"/>
        <v>116573</v>
      </c>
      <c r="P79" s="24">
        <f t="shared" si="36"/>
        <v>0</v>
      </c>
      <c r="Q79" s="24">
        <f t="shared" si="36"/>
        <v>0</v>
      </c>
      <c r="R79" s="24">
        <f t="shared" si="36"/>
        <v>116573</v>
      </c>
      <c r="S79" s="24">
        <f t="shared" si="36"/>
        <v>63400</v>
      </c>
      <c r="T79" s="24">
        <f t="shared" si="36"/>
        <v>0</v>
      </c>
      <c r="U79" s="24">
        <f t="shared" si="36"/>
        <v>0</v>
      </c>
      <c r="V79" s="24">
        <f t="shared" si="36"/>
        <v>63400</v>
      </c>
    </row>
    <row r="80" spans="1:22" s="1" customFormat="1" ht="15.75">
      <c r="A80" s="11" t="s">
        <v>11</v>
      </c>
      <c r="B80" s="74" t="s">
        <v>116</v>
      </c>
      <c r="C80" s="74"/>
      <c r="D80" s="74"/>
      <c r="E80" s="23"/>
      <c r="F80" s="23"/>
      <c r="G80" s="24">
        <f>G81</f>
        <v>150884</v>
      </c>
      <c r="H80" s="24">
        <f aca="true" t="shared" si="37" ref="H80:V80">H81</f>
        <v>0</v>
      </c>
      <c r="I80" s="24">
        <f t="shared" si="37"/>
        <v>0</v>
      </c>
      <c r="J80" s="24">
        <f t="shared" si="37"/>
        <v>150884</v>
      </c>
      <c r="K80" s="24">
        <f t="shared" si="37"/>
        <v>116573</v>
      </c>
      <c r="L80" s="24">
        <f t="shared" si="37"/>
        <v>0</v>
      </c>
      <c r="M80" s="24">
        <f t="shared" si="37"/>
        <v>0</v>
      </c>
      <c r="N80" s="24">
        <f t="shared" si="37"/>
        <v>116573</v>
      </c>
      <c r="O80" s="24">
        <f t="shared" si="37"/>
        <v>116573</v>
      </c>
      <c r="P80" s="24">
        <f t="shared" si="37"/>
        <v>0</v>
      </c>
      <c r="Q80" s="24">
        <f t="shared" si="37"/>
        <v>0</v>
      </c>
      <c r="R80" s="24">
        <f t="shared" si="37"/>
        <v>116573</v>
      </c>
      <c r="S80" s="24">
        <f t="shared" si="37"/>
        <v>13400</v>
      </c>
      <c r="T80" s="24">
        <f t="shared" si="37"/>
        <v>0</v>
      </c>
      <c r="U80" s="24">
        <f t="shared" si="37"/>
        <v>0</v>
      </c>
      <c r="V80" s="24">
        <f t="shared" si="37"/>
        <v>13400</v>
      </c>
    </row>
    <row r="81" spans="1:22" s="1" customFormat="1" ht="110.25">
      <c r="A81" s="13">
        <v>1</v>
      </c>
      <c r="B81" s="48" t="s">
        <v>82</v>
      </c>
      <c r="C81" s="13" t="s">
        <v>72</v>
      </c>
      <c r="D81" s="43" t="s">
        <v>83</v>
      </c>
      <c r="E81" s="13" t="s">
        <v>87</v>
      </c>
      <c r="F81" s="13" t="s">
        <v>222</v>
      </c>
      <c r="G81" s="25">
        <f>H81+I81+J81</f>
        <v>150884</v>
      </c>
      <c r="H81" s="25"/>
      <c r="I81" s="25"/>
      <c r="J81" s="25">
        <v>150884</v>
      </c>
      <c r="K81" s="25">
        <f>L81+M81+N81</f>
        <v>116573</v>
      </c>
      <c r="L81" s="25"/>
      <c r="M81" s="25"/>
      <c r="N81" s="25">
        <v>116573</v>
      </c>
      <c r="O81" s="25">
        <f>P81+Q81+R81</f>
        <v>116573</v>
      </c>
      <c r="P81" s="25"/>
      <c r="Q81" s="25"/>
      <c r="R81" s="25">
        <v>116573</v>
      </c>
      <c r="S81" s="25">
        <f>T81+U81+V81</f>
        <v>13400</v>
      </c>
      <c r="T81" s="25"/>
      <c r="U81" s="25"/>
      <c r="V81" s="25">
        <v>13400</v>
      </c>
    </row>
    <row r="82" spans="1:22" s="1" customFormat="1" ht="15.75">
      <c r="A82" s="11" t="s">
        <v>12</v>
      </c>
      <c r="B82" s="74" t="s">
        <v>113</v>
      </c>
      <c r="C82" s="74"/>
      <c r="D82" s="74"/>
      <c r="E82" s="23"/>
      <c r="F82" s="23"/>
      <c r="G82" s="24">
        <f>G83</f>
        <v>349998</v>
      </c>
      <c r="H82" s="24">
        <f aca="true" t="shared" si="38" ref="H82:V82">H83</f>
        <v>0</v>
      </c>
      <c r="I82" s="24">
        <f t="shared" si="38"/>
        <v>0</v>
      </c>
      <c r="J82" s="24">
        <f t="shared" si="38"/>
        <v>349998</v>
      </c>
      <c r="K82" s="24">
        <f t="shared" si="38"/>
        <v>0</v>
      </c>
      <c r="L82" s="24">
        <f t="shared" si="38"/>
        <v>0</v>
      </c>
      <c r="M82" s="24">
        <f t="shared" si="38"/>
        <v>0</v>
      </c>
      <c r="N82" s="24">
        <f t="shared" si="38"/>
        <v>0</v>
      </c>
      <c r="O82" s="24">
        <f t="shared" si="38"/>
        <v>0</v>
      </c>
      <c r="P82" s="24">
        <f t="shared" si="38"/>
        <v>0</v>
      </c>
      <c r="Q82" s="24">
        <f t="shared" si="38"/>
        <v>0</v>
      </c>
      <c r="R82" s="24">
        <f t="shared" si="38"/>
        <v>0</v>
      </c>
      <c r="S82" s="24">
        <f t="shared" si="38"/>
        <v>50000</v>
      </c>
      <c r="T82" s="24">
        <f t="shared" si="38"/>
        <v>0</v>
      </c>
      <c r="U82" s="24">
        <f t="shared" si="38"/>
        <v>0</v>
      </c>
      <c r="V82" s="24">
        <f t="shared" si="38"/>
        <v>50000</v>
      </c>
    </row>
    <row r="83" spans="1:22" s="1" customFormat="1" ht="63">
      <c r="A83" s="13">
        <v>1</v>
      </c>
      <c r="B83" s="48" t="s">
        <v>223</v>
      </c>
      <c r="C83" s="13" t="s">
        <v>72</v>
      </c>
      <c r="D83" s="43" t="s">
        <v>224</v>
      </c>
      <c r="E83" s="13" t="s">
        <v>152</v>
      </c>
      <c r="F83" s="13"/>
      <c r="G83" s="25">
        <f>H83+I83+J83</f>
        <v>349998</v>
      </c>
      <c r="H83" s="25"/>
      <c r="I83" s="25"/>
      <c r="J83" s="25">
        <v>349998</v>
      </c>
      <c r="K83" s="25">
        <f>L83+M83+N83</f>
        <v>0</v>
      </c>
      <c r="L83" s="25"/>
      <c r="M83" s="25"/>
      <c r="N83" s="25"/>
      <c r="O83" s="25">
        <f>P83+Q83+R83</f>
        <v>0</v>
      </c>
      <c r="P83" s="25"/>
      <c r="Q83" s="25"/>
      <c r="R83" s="25"/>
      <c r="S83" s="25">
        <f>T83+U83+V83</f>
        <v>50000</v>
      </c>
      <c r="T83" s="25"/>
      <c r="U83" s="25"/>
      <c r="V83" s="25">
        <v>50000</v>
      </c>
    </row>
    <row r="84" spans="1:22" s="6" customFormat="1" ht="31.5">
      <c r="A84" s="11" t="s">
        <v>3</v>
      </c>
      <c r="B84" s="44" t="s">
        <v>63</v>
      </c>
      <c r="C84" s="40"/>
      <c r="D84" s="41"/>
      <c r="E84" s="40"/>
      <c r="F84" s="42"/>
      <c r="G84" s="24">
        <f aca="true" t="shared" si="39" ref="G84:V84">G85+G86</f>
        <v>355564</v>
      </c>
      <c r="H84" s="24">
        <f t="shared" si="39"/>
        <v>261874</v>
      </c>
      <c r="I84" s="24">
        <f t="shared" si="39"/>
        <v>0</v>
      </c>
      <c r="J84" s="24">
        <f t="shared" si="39"/>
        <v>93690</v>
      </c>
      <c r="K84" s="24">
        <f t="shared" si="39"/>
        <v>23200</v>
      </c>
      <c r="L84" s="24">
        <f t="shared" si="39"/>
        <v>0</v>
      </c>
      <c r="M84" s="24">
        <f t="shared" si="39"/>
        <v>0</v>
      </c>
      <c r="N84" s="24">
        <f t="shared" si="39"/>
        <v>23200</v>
      </c>
      <c r="O84" s="24">
        <f t="shared" si="39"/>
        <v>23200</v>
      </c>
      <c r="P84" s="24">
        <f t="shared" si="39"/>
        <v>0</v>
      </c>
      <c r="Q84" s="24">
        <f t="shared" si="39"/>
        <v>0</v>
      </c>
      <c r="R84" s="24">
        <f t="shared" si="39"/>
        <v>23200</v>
      </c>
      <c r="S84" s="24">
        <f t="shared" si="39"/>
        <v>43490</v>
      </c>
      <c r="T84" s="24">
        <f t="shared" si="39"/>
        <v>0</v>
      </c>
      <c r="U84" s="24">
        <f t="shared" si="39"/>
        <v>0</v>
      </c>
      <c r="V84" s="24">
        <f t="shared" si="39"/>
        <v>43490</v>
      </c>
    </row>
    <row r="85" spans="1:22" s="1" customFormat="1" ht="15.75">
      <c r="A85" s="11">
        <v>1</v>
      </c>
      <c r="B85" s="12" t="s">
        <v>46</v>
      </c>
      <c r="C85" s="23"/>
      <c r="D85" s="23"/>
      <c r="E85" s="23"/>
      <c r="F85" s="23"/>
      <c r="G85" s="25"/>
      <c r="H85" s="25"/>
      <c r="I85" s="25"/>
      <c r="J85" s="25"/>
      <c r="K85" s="25"/>
      <c r="L85" s="25"/>
      <c r="M85" s="25"/>
      <c r="N85" s="25"/>
      <c r="O85" s="25"/>
      <c r="P85" s="25"/>
      <c r="Q85" s="25"/>
      <c r="R85" s="25"/>
      <c r="S85" s="25"/>
      <c r="T85" s="25"/>
      <c r="U85" s="25"/>
      <c r="V85" s="25"/>
    </row>
    <row r="86" spans="1:22" s="1" customFormat="1" ht="15.75">
      <c r="A86" s="11">
        <v>2</v>
      </c>
      <c r="B86" s="12" t="s">
        <v>30</v>
      </c>
      <c r="C86" s="23"/>
      <c r="D86" s="23"/>
      <c r="E86" s="23"/>
      <c r="F86" s="23"/>
      <c r="G86" s="24">
        <f>G87+G89</f>
        <v>355564</v>
      </c>
      <c r="H86" s="24">
        <f aca="true" t="shared" si="40" ref="H86:V86">H87+H89</f>
        <v>261874</v>
      </c>
      <c r="I86" s="24">
        <f t="shared" si="40"/>
        <v>0</v>
      </c>
      <c r="J86" s="24">
        <f t="shared" si="40"/>
        <v>93690</v>
      </c>
      <c r="K86" s="24">
        <f t="shared" si="40"/>
        <v>23200</v>
      </c>
      <c r="L86" s="24">
        <f t="shared" si="40"/>
        <v>0</v>
      </c>
      <c r="M86" s="24">
        <f t="shared" si="40"/>
        <v>0</v>
      </c>
      <c r="N86" s="24">
        <f t="shared" si="40"/>
        <v>23200</v>
      </c>
      <c r="O86" s="24">
        <f t="shared" si="40"/>
        <v>23200</v>
      </c>
      <c r="P86" s="24">
        <f t="shared" si="40"/>
        <v>0</v>
      </c>
      <c r="Q86" s="24">
        <f t="shared" si="40"/>
        <v>0</v>
      </c>
      <c r="R86" s="24">
        <f t="shared" si="40"/>
        <v>23200</v>
      </c>
      <c r="S86" s="24">
        <f t="shared" si="40"/>
        <v>43490</v>
      </c>
      <c r="T86" s="24">
        <f t="shared" si="40"/>
        <v>0</v>
      </c>
      <c r="U86" s="24">
        <f t="shared" si="40"/>
        <v>0</v>
      </c>
      <c r="V86" s="24">
        <f t="shared" si="40"/>
        <v>43490</v>
      </c>
    </row>
    <row r="87" spans="1:22" s="1" customFormat="1" ht="15.75">
      <c r="A87" s="11" t="s">
        <v>11</v>
      </c>
      <c r="B87" s="12" t="s">
        <v>116</v>
      </c>
      <c r="C87" s="23"/>
      <c r="D87" s="23"/>
      <c r="E87" s="23"/>
      <c r="F87" s="23"/>
      <c r="G87" s="24">
        <f aca="true" t="shared" si="41" ref="G87:V87">G88</f>
        <v>355564</v>
      </c>
      <c r="H87" s="24">
        <f t="shared" si="41"/>
        <v>261874</v>
      </c>
      <c r="I87" s="24">
        <f t="shared" si="41"/>
        <v>0</v>
      </c>
      <c r="J87" s="24">
        <f t="shared" si="41"/>
        <v>93690</v>
      </c>
      <c r="K87" s="24">
        <f t="shared" si="41"/>
        <v>23200</v>
      </c>
      <c r="L87" s="24">
        <f t="shared" si="41"/>
        <v>0</v>
      </c>
      <c r="M87" s="24">
        <f t="shared" si="41"/>
        <v>0</v>
      </c>
      <c r="N87" s="24">
        <f t="shared" si="41"/>
        <v>23200</v>
      </c>
      <c r="O87" s="24">
        <f t="shared" si="41"/>
        <v>23200</v>
      </c>
      <c r="P87" s="24">
        <f t="shared" si="41"/>
        <v>0</v>
      </c>
      <c r="Q87" s="24">
        <f t="shared" si="41"/>
        <v>0</v>
      </c>
      <c r="R87" s="24">
        <f t="shared" si="41"/>
        <v>23200</v>
      </c>
      <c r="S87" s="24">
        <f t="shared" si="41"/>
        <v>43490</v>
      </c>
      <c r="T87" s="24">
        <f t="shared" si="41"/>
        <v>0</v>
      </c>
      <c r="U87" s="24">
        <f t="shared" si="41"/>
        <v>0</v>
      </c>
      <c r="V87" s="24">
        <f t="shared" si="41"/>
        <v>43490</v>
      </c>
    </row>
    <row r="88" spans="1:22" s="1" customFormat="1" ht="236.25">
      <c r="A88" s="7">
        <v>1</v>
      </c>
      <c r="B88" s="8" t="s">
        <v>66</v>
      </c>
      <c r="C88" s="13" t="s">
        <v>32</v>
      </c>
      <c r="D88" s="13" t="s">
        <v>67</v>
      </c>
      <c r="E88" s="13" t="s">
        <v>225</v>
      </c>
      <c r="F88" s="13" t="s">
        <v>226</v>
      </c>
      <c r="G88" s="25">
        <f>H88+I88+J88</f>
        <v>355564</v>
      </c>
      <c r="H88" s="25">
        <v>261874</v>
      </c>
      <c r="I88" s="25"/>
      <c r="J88" s="25">
        <v>93690</v>
      </c>
      <c r="K88" s="25">
        <f>L88+M88+N88</f>
        <v>23200</v>
      </c>
      <c r="L88" s="25"/>
      <c r="M88" s="25"/>
      <c r="N88" s="25">
        <v>23200</v>
      </c>
      <c r="O88" s="25">
        <f>P88+Q88+R88</f>
        <v>23200</v>
      </c>
      <c r="P88" s="25">
        <v>0</v>
      </c>
      <c r="Q88" s="25"/>
      <c r="R88" s="25">
        <v>23200</v>
      </c>
      <c r="S88" s="25">
        <f>T88+U88+V88</f>
        <v>43490</v>
      </c>
      <c r="T88" s="25"/>
      <c r="U88" s="25"/>
      <c r="V88" s="25">
        <v>43490</v>
      </c>
    </row>
    <row r="89" spans="1:22" s="1" customFormat="1" ht="15.75">
      <c r="A89" s="11" t="s">
        <v>12</v>
      </c>
      <c r="B89" s="74" t="s">
        <v>101</v>
      </c>
      <c r="C89" s="74"/>
      <c r="D89" s="74"/>
      <c r="E89" s="23"/>
      <c r="F89" s="23"/>
      <c r="G89" s="24">
        <v>0</v>
      </c>
      <c r="H89" s="24">
        <v>0</v>
      </c>
      <c r="I89" s="24">
        <v>0</v>
      </c>
      <c r="J89" s="24">
        <v>0</v>
      </c>
      <c r="K89" s="24">
        <v>0</v>
      </c>
      <c r="L89" s="24">
        <v>0</v>
      </c>
      <c r="M89" s="24">
        <v>0</v>
      </c>
      <c r="N89" s="24">
        <v>0</v>
      </c>
      <c r="O89" s="24">
        <v>0</v>
      </c>
      <c r="P89" s="24">
        <v>0</v>
      </c>
      <c r="Q89" s="24">
        <v>0</v>
      </c>
      <c r="R89" s="24">
        <v>0</v>
      </c>
      <c r="S89" s="24">
        <v>0</v>
      </c>
      <c r="T89" s="24">
        <v>0</v>
      </c>
      <c r="U89" s="24">
        <v>0</v>
      </c>
      <c r="V89" s="24">
        <v>0</v>
      </c>
    </row>
    <row r="90" spans="1:22" s="6" customFormat="1" ht="31.5">
      <c r="A90" s="11" t="s">
        <v>6</v>
      </c>
      <c r="B90" s="44" t="s">
        <v>78</v>
      </c>
      <c r="C90" s="40"/>
      <c r="D90" s="41"/>
      <c r="E90" s="40"/>
      <c r="F90" s="42"/>
      <c r="G90" s="24">
        <f aca="true" t="shared" si="42" ref="G90:V90">G91+G92</f>
        <v>46609</v>
      </c>
      <c r="H90" s="24">
        <f t="shared" si="42"/>
        <v>0</v>
      </c>
      <c r="I90" s="24">
        <f t="shared" si="42"/>
        <v>0</v>
      </c>
      <c r="J90" s="24">
        <f t="shared" si="42"/>
        <v>46609</v>
      </c>
      <c r="K90" s="24">
        <f t="shared" si="42"/>
        <v>35836</v>
      </c>
      <c r="L90" s="24">
        <f t="shared" si="42"/>
        <v>0</v>
      </c>
      <c r="M90" s="24">
        <f t="shared" si="42"/>
        <v>0</v>
      </c>
      <c r="N90" s="24">
        <f t="shared" si="42"/>
        <v>35836</v>
      </c>
      <c r="O90" s="24">
        <f t="shared" si="42"/>
        <v>35836</v>
      </c>
      <c r="P90" s="24">
        <f t="shared" si="42"/>
        <v>0</v>
      </c>
      <c r="Q90" s="24">
        <f t="shared" si="42"/>
        <v>0</v>
      </c>
      <c r="R90" s="24">
        <f t="shared" si="42"/>
        <v>35836</v>
      </c>
      <c r="S90" s="24">
        <f t="shared" si="42"/>
        <v>6100</v>
      </c>
      <c r="T90" s="24">
        <f t="shared" si="42"/>
        <v>0</v>
      </c>
      <c r="U90" s="24">
        <f t="shared" si="42"/>
        <v>0</v>
      </c>
      <c r="V90" s="24">
        <f t="shared" si="42"/>
        <v>6100</v>
      </c>
    </row>
    <row r="91" spans="1:22" s="1" customFormat="1" ht="15.75">
      <c r="A91" s="11">
        <v>1</v>
      </c>
      <c r="B91" s="12" t="s">
        <v>46</v>
      </c>
      <c r="C91" s="23"/>
      <c r="D91" s="23"/>
      <c r="E91" s="23"/>
      <c r="F91" s="23"/>
      <c r="G91" s="25"/>
      <c r="H91" s="25"/>
      <c r="I91" s="25"/>
      <c r="J91" s="25"/>
      <c r="K91" s="25"/>
      <c r="L91" s="25"/>
      <c r="M91" s="25"/>
      <c r="N91" s="25"/>
      <c r="O91" s="25"/>
      <c r="P91" s="25"/>
      <c r="Q91" s="25"/>
      <c r="R91" s="25"/>
      <c r="S91" s="25"/>
      <c r="T91" s="25"/>
      <c r="U91" s="25"/>
      <c r="V91" s="25"/>
    </row>
    <row r="92" spans="1:22" s="1" customFormat="1" ht="15.75">
      <c r="A92" s="11">
        <v>2</v>
      </c>
      <c r="B92" s="12" t="s">
        <v>30</v>
      </c>
      <c r="C92" s="23"/>
      <c r="D92" s="23"/>
      <c r="E92" s="23"/>
      <c r="F92" s="23"/>
      <c r="G92" s="24">
        <f aca="true" t="shared" si="43" ref="G92:V92">G93+G94</f>
        <v>46609</v>
      </c>
      <c r="H92" s="24">
        <f t="shared" si="43"/>
        <v>0</v>
      </c>
      <c r="I92" s="24">
        <f t="shared" si="43"/>
        <v>0</v>
      </c>
      <c r="J92" s="24">
        <f t="shared" si="43"/>
        <v>46609</v>
      </c>
      <c r="K92" s="24">
        <f t="shared" si="43"/>
        <v>35836</v>
      </c>
      <c r="L92" s="24">
        <f t="shared" si="43"/>
        <v>0</v>
      </c>
      <c r="M92" s="24">
        <f t="shared" si="43"/>
        <v>0</v>
      </c>
      <c r="N92" s="24">
        <f t="shared" si="43"/>
        <v>35836</v>
      </c>
      <c r="O92" s="24">
        <f t="shared" si="43"/>
        <v>35836</v>
      </c>
      <c r="P92" s="24">
        <f t="shared" si="43"/>
        <v>0</v>
      </c>
      <c r="Q92" s="24">
        <f t="shared" si="43"/>
        <v>0</v>
      </c>
      <c r="R92" s="24">
        <f t="shared" si="43"/>
        <v>35836</v>
      </c>
      <c r="S92" s="24">
        <f t="shared" si="43"/>
        <v>6100</v>
      </c>
      <c r="T92" s="24">
        <f t="shared" si="43"/>
        <v>0</v>
      </c>
      <c r="U92" s="24">
        <f t="shared" si="43"/>
        <v>0</v>
      </c>
      <c r="V92" s="24">
        <f t="shared" si="43"/>
        <v>6100</v>
      </c>
    </row>
    <row r="93" spans="1:22" s="1" customFormat="1" ht="15.75">
      <c r="A93" s="11" t="s">
        <v>11</v>
      </c>
      <c r="B93" s="12" t="s">
        <v>100</v>
      </c>
      <c r="C93" s="23"/>
      <c r="D93" s="23"/>
      <c r="E93" s="23"/>
      <c r="F93" s="23"/>
      <c r="G93" s="24">
        <v>0</v>
      </c>
      <c r="H93" s="24">
        <v>0</v>
      </c>
      <c r="I93" s="24">
        <v>0</v>
      </c>
      <c r="J93" s="24">
        <v>0</v>
      </c>
      <c r="K93" s="24">
        <v>0</v>
      </c>
      <c r="L93" s="24">
        <v>0</v>
      </c>
      <c r="M93" s="24">
        <v>0</v>
      </c>
      <c r="N93" s="24">
        <v>0</v>
      </c>
      <c r="O93" s="24">
        <v>0</v>
      </c>
      <c r="P93" s="24">
        <v>0</v>
      </c>
      <c r="Q93" s="24">
        <v>0</v>
      </c>
      <c r="R93" s="24">
        <v>0</v>
      </c>
      <c r="S93" s="24">
        <v>0</v>
      </c>
      <c r="T93" s="24">
        <v>0</v>
      </c>
      <c r="U93" s="24">
        <v>0</v>
      </c>
      <c r="V93" s="24">
        <v>0</v>
      </c>
    </row>
    <row r="94" spans="1:22" s="1" customFormat="1" ht="15.75">
      <c r="A94" s="11" t="s">
        <v>12</v>
      </c>
      <c r="B94" s="74" t="s">
        <v>101</v>
      </c>
      <c r="C94" s="74"/>
      <c r="D94" s="74"/>
      <c r="E94" s="23"/>
      <c r="F94" s="23"/>
      <c r="G94" s="24">
        <f>G95</f>
        <v>46609</v>
      </c>
      <c r="H94" s="24">
        <f aca="true" t="shared" si="44" ref="H94:V94">H95</f>
        <v>0</v>
      </c>
      <c r="I94" s="24">
        <f t="shared" si="44"/>
        <v>0</v>
      </c>
      <c r="J94" s="24">
        <f t="shared" si="44"/>
        <v>46609</v>
      </c>
      <c r="K94" s="24">
        <f t="shared" si="44"/>
        <v>35836</v>
      </c>
      <c r="L94" s="24">
        <f t="shared" si="44"/>
        <v>0</v>
      </c>
      <c r="M94" s="24">
        <f t="shared" si="44"/>
        <v>0</v>
      </c>
      <c r="N94" s="24">
        <f t="shared" si="44"/>
        <v>35836</v>
      </c>
      <c r="O94" s="24">
        <f t="shared" si="44"/>
        <v>35836</v>
      </c>
      <c r="P94" s="24">
        <f t="shared" si="44"/>
        <v>0</v>
      </c>
      <c r="Q94" s="24">
        <f t="shared" si="44"/>
        <v>0</v>
      </c>
      <c r="R94" s="24">
        <f t="shared" si="44"/>
        <v>35836</v>
      </c>
      <c r="S94" s="24">
        <f t="shared" si="44"/>
        <v>6100</v>
      </c>
      <c r="T94" s="24">
        <f t="shared" si="44"/>
        <v>0</v>
      </c>
      <c r="U94" s="24">
        <f t="shared" si="44"/>
        <v>0</v>
      </c>
      <c r="V94" s="24">
        <f t="shared" si="44"/>
        <v>6100</v>
      </c>
    </row>
    <row r="95" spans="1:22" s="1" customFormat="1" ht="78.75">
      <c r="A95" s="7">
        <v>1</v>
      </c>
      <c r="B95" s="49" t="s">
        <v>156</v>
      </c>
      <c r="C95" s="50" t="s">
        <v>157</v>
      </c>
      <c r="D95" s="50" t="s">
        <v>227</v>
      </c>
      <c r="E95" s="7" t="s">
        <v>152</v>
      </c>
      <c r="F95" s="50" t="s">
        <v>228</v>
      </c>
      <c r="G95" s="25">
        <f>H95+I95+J95</f>
        <v>46609</v>
      </c>
      <c r="H95" s="25"/>
      <c r="I95" s="25"/>
      <c r="J95" s="25">
        <v>46609</v>
      </c>
      <c r="K95" s="25">
        <f>L95+M95+N95</f>
        <v>35836</v>
      </c>
      <c r="L95" s="25"/>
      <c r="M95" s="25"/>
      <c r="N95" s="25">
        <v>35836</v>
      </c>
      <c r="O95" s="25">
        <f>P95+Q95+R95</f>
        <v>35836</v>
      </c>
      <c r="P95" s="25"/>
      <c r="Q95" s="25"/>
      <c r="R95" s="25">
        <v>35836</v>
      </c>
      <c r="S95" s="25">
        <f>T95+U95+V95</f>
        <v>6100</v>
      </c>
      <c r="T95" s="25"/>
      <c r="U95" s="25"/>
      <c r="V95" s="25">
        <v>6100</v>
      </c>
    </row>
    <row r="96" spans="1:22" s="14" customFormat="1" ht="31.5">
      <c r="A96" s="11" t="s">
        <v>2</v>
      </c>
      <c r="B96" s="10" t="s">
        <v>21</v>
      </c>
      <c r="C96" s="23"/>
      <c r="D96" s="23"/>
      <c r="E96" s="23"/>
      <c r="F96" s="23"/>
      <c r="G96" s="24">
        <f aca="true" t="shared" si="45" ref="G96:V96">G97+G106+G129+G135+G141+G147+G153+G159+G165+G172+G179+G185+G191</f>
        <v>6640045</v>
      </c>
      <c r="H96" s="24">
        <f t="shared" si="45"/>
        <v>0</v>
      </c>
      <c r="I96" s="24">
        <f t="shared" si="45"/>
        <v>2510400</v>
      </c>
      <c r="J96" s="24">
        <f t="shared" si="45"/>
        <v>4129498</v>
      </c>
      <c r="K96" s="24">
        <f t="shared" si="45"/>
        <v>2635471.722</v>
      </c>
      <c r="L96" s="24">
        <f t="shared" si="45"/>
        <v>0</v>
      </c>
      <c r="M96" s="24">
        <f t="shared" si="45"/>
        <v>1955700</v>
      </c>
      <c r="N96" s="24">
        <f t="shared" si="45"/>
        <v>679771.7220000001</v>
      </c>
      <c r="O96" s="24">
        <f t="shared" si="45"/>
        <v>2679778</v>
      </c>
      <c r="P96" s="24">
        <f t="shared" si="45"/>
        <v>0</v>
      </c>
      <c r="Q96" s="24">
        <f t="shared" si="45"/>
        <v>1960166</v>
      </c>
      <c r="R96" s="24">
        <f t="shared" si="45"/>
        <v>719612</v>
      </c>
      <c r="S96" s="24">
        <f t="shared" si="45"/>
        <v>1850037</v>
      </c>
      <c r="T96" s="24">
        <f t="shared" si="45"/>
        <v>0</v>
      </c>
      <c r="U96" s="24">
        <f t="shared" si="45"/>
        <v>561309</v>
      </c>
      <c r="V96" s="24">
        <f t="shared" si="45"/>
        <v>1288728</v>
      </c>
    </row>
    <row r="97" spans="1:23" s="14" customFormat="1" ht="31.5">
      <c r="A97" s="11" t="s">
        <v>2</v>
      </c>
      <c r="B97" s="44" t="s">
        <v>44</v>
      </c>
      <c r="C97" s="40"/>
      <c r="D97" s="41"/>
      <c r="E97" s="40"/>
      <c r="F97" s="42"/>
      <c r="G97" s="24">
        <f>G98+G99</f>
        <v>4743817</v>
      </c>
      <c r="H97" s="24">
        <f aca="true" t="shared" si="46" ref="H97:V97">H98+H99</f>
        <v>0</v>
      </c>
      <c r="I97" s="24">
        <f t="shared" si="46"/>
        <v>2070000</v>
      </c>
      <c r="J97" s="24">
        <f>J98+J99</f>
        <v>2673817</v>
      </c>
      <c r="K97" s="24">
        <f t="shared" si="46"/>
        <v>2361140</v>
      </c>
      <c r="L97" s="24">
        <f t="shared" si="46"/>
        <v>0</v>
      </c>
      <c r="M97" s="24">
        <f t="shared" si="46"/>
        <v>1857812</v>
      </c>
      <c r="N97" s="24">
        <f t="shared" si="46"/>
        <v>503328</v>
      </c>
      <c r="O97" s="24">
        <f t="shared" si="46"/>
        <v>2361140</v>
      </c>
      <c r="P97" s="24">
        <f t="shared" si="46"/>
        <v>0</v>
      </c>
      <c r="Q97" s="24">
        <f t="shared" si="46"/>
        <v>1857812</v>
      </c>
      <c r="R97" s="24">
        <f t="shared" si="46"/>
        <v>503328</v>
      </c>
      <c r="S97" s="24">
        <f t="shared" si="46"/>
        <v>1083215</v>
      </c>
      <c r="T97" s="24">
        <f t="shared" si="46"/>
        <v>0</v>
      </c>
      <c r="U97" s="24">
        <f t="shared" si="46"/>
        <v>170747</v>
      </c>
      <c r="V97" s="24">
        <f t="shared" si="46"/>
        <v>912468</v>
      </c>
      <c r="W97" s="51"/>
    </row>
    <row r="98" spans="1:22" ht="15.75">
      <c r="A98" s="11">
        <v>1</v>
      </c>
      <c r="B98" s="12" t="s">
        <v>46</v>
      </c>
      <c r="C98" s="23"/>
      <c r="D98" s="23"/>
      <c r="E98" s="23"/>
      <c r="F98" s="23"/>
      <c r="G98" s="24"/>
      <c r="H98" s="24"/>
      <c r="I98" s="24"/>
      <c r="J98" s="24"/>
      <c r="K98" s="24"/>
      <c r="L98" s="24"/>
      <c r="M98" s="24"/>
      <c r="N98" s="24"/>
      <c r="O98" s="24"/>
      <c r="P98" s="24"/>
      <c r="Q98" s="24"/>
      <c r="R98" s="24"/>
      <c r="S98" s="24"/>
      <c r="T98" s="24"/>
      <c r="U98" s="24"/>
      <c r="V98" s="24"/>
    </row>
    <row r="99" spans="1:22" ht="15.75">
      <c r="A99" s="11">
        <v>2</v>
      </c>
      <c r="B99" s="12" t="s">
        <v>30</v>
      </c>
      <c r="C99" s="23"/>
      <c r="D99" s="23"/>
      <c r="E99" s="23"/>
      <c r="F99" s="23"/>
      <c r="G99" s="24">
        <f aca="true" t="shared" si="47" ref="G99:V99">G100+G105</f>
        <v>4743817</v>
      </c>
      <c r="H99" s="24">
        <f t="shared" si="47"/>
        <v>0</v>
      </c>
      <c r="I99" s="24">
        <f t="shared" si="47"/>
        <v>2070000</v>
      </c>
      <c r="J99" s="24">
        <f t="shared" si="47"/>
        <v>2673817</v>
      </c>
      <c r="K99" s="24">
        <f t="shared" si="47"/>
        <v>2361140</v>
      </c>
      <c r="L99" s="24">
        <f t="shared" si="47"/>
        <v>0</v>
      </c>
      <c r="M99" s="24">
        <f t="shared" si="47"/>
        <v>1857812</v>
      </c>
      <c r="N99" s="24">
        <f t="shared" si="47"/>
        <v>503328</v>
      </c>
      <c r="O99" s="24">
        <f t="shared" si="47"/>
        <v>2361140</v>
      </c>
      <c r="P99" s="24">
        <f t="shared" si="47"/>
        <v>0</v>
      </c>
      <c r="Q99" s="24">
        <f t="shared" si="47"/>
        <v>1857812</v>
      </c>
      <c r="R99" s="24">
        <f t="shared" si="47"/>
        <v>503328</v>
      </c>
      <c r="S99" s="24">
        <f t="shared" si="47"/>
        <v>1083215</v>
      </c>
      <c r="T99" s="24">
        <f t="shared" si="47"/>
        <v>0</v>
      </c>
      <c r="U99" s="24">
        <f t="shared" si="47"/>
        <v>170747</v>
      </c>
      <c r="V99" s="24">
        <f t="shared" si="47"/>
        <v>912468</v>
      </c>
    </row>
    <row r="100" spans="1:22" ht="15.75">
      <c r="A100" s="11" t="s">
        <v>11</v>
      </c>
      <c r="B100" s="12" t="s">
        <v>100</v>
      </c>
      <c r="C100" s="23"/>
      <c r="D100" s="23"/>
      <c r="E100" s="23"/>
      <c r="F100" s="23"/>
      <c r="G100" s="24">
        <f aca="true" t="shared" si="48" ref="G100:V100">SUM(G101:G104)</f>
        <v>4743817</v>
      </c>
      <c r="H100" s="24">
        <f t="shared" si="48"/>
        <v>0</v>
      </c>
      <c r="I100" s="24">
        <f t="shared" si="48"/>
        <v>2070000</v>
      </c>
      <c r="J100" s="24">
        <f t="shared" si="48"/>
        <v>2673817</v>
      </c>
      <c r="K100" s="24">
        <f t="shared" si="48"/>
        <v>2361140</v>
      </c>
      <c r="L100" s="24">
        <f t="shared" si="48"/>
        <v>0</v>
      </c>
      <c r="M100" s="24">
        <f t="shared" si="48"/>
        <v>1857812</v>
      </c>
      <c r="N100" s="24">
        <f t="shared" si="48"/>
        <v>503328</v>
      </c>
      <c r="O100" s="24">
        <f t="shared" si="48"/>
        <v>2361140</v>
      </c>
      <c r="P100" s="24">
        <f t="shared" si="48"/>
        <v>0</v>
      </c>
      <c r="Q100" s="24">
        <f t="shared" si="48"/>
        <v>1857812</v>
      </c>
      <c r="R100" s="24">
        <f t="shared" si="48"/>
        <v>503328</v>
      </c>
      <c r="S100" s="24">
        <f t="shared" si="48"/>
        <v>1083215</v>
      </c>
      <c r="T100" s="24">
        <f t="shared" si="48"/>
        <v>0</v>
      </c>
      <c r="U100" s="24">
        <f t="shared" si="48"/>
        <v>170747</v>
      </c>
      <c r="V100" s="24">
        <f t="shared" si="48"/>
        <v>912468</v>
      </c>
    </row>
    <row r="101" spans="1:22" ht="63">
      <c r="A101" s="7"/>
      <c r="B101" s="8" t="s">
        <v>229</v>
      </c>
      <c r="C101" s="13" t="s">
        <v>230</v>
      </c>
      <c r="D101" s="43" t="s">
        <v>231</v>
      </c>
      <c r="E101" s="7" t="s">
        <v>118</v>
      </c>
      <c r="F101" s="52" t="s">
        <v>232</v>
      </c>
      <c r="G101" s="25">
        <f>H101+I101+J101</f>
        <v>3416237</v>
      </c>
      <c r="H101" s="25"/>
      <c r="I101" s="25">
        <v>1200000</v>
      </c>
      <c r="J101" s="25">
        <v>2216237</v>
      </c>
      <c r="K101" s="25">
        <f>L101+M101+N101</f>
        <v>1612328</v>
      </c>
      <c r="L101" s="25"/>
      <c r="M101" s="25">
        <f>754549+445451</f>
        <v>1200000</v>
      </c>
      <c r="N101" s="25">
        <v>412328</v>
      </c>
      <c r="O101" s="25">
        <f>P101+Q101+R101</f>
        <v>1612328</v>
      </c>
      <c r="P101" s="25"/>
      <c r="Q101" s="25">
        <f>754549+445451</f>
        <v>1200000</v>
      </c>
      <c r="R101" s="25">
        <v>412328</v>
      </c>
      <c r="S101" s="25">
        <f>T101+U101+V101</f>
        <v>753468</v>
      </c>
      <c r="T101" s="25"/>
      <c r="U101" s="25"/>
      <c r="V101" s="25">
        <v>753468</v>
      </c>
    </row>
    <row r="102" spans="1:22" ht="47.25">
      <c r="A102" s="7"/>
      <c r="B102" s="53" t="s">
        <v>233</v>
      </c>
      <c r="C102" s="36" t="s">
        <v>33</v>
      </c>
      <c r="D102" s="36" t="s">
        <v>234</v>
      </c>
      <c r="E102" s="7" t="s">
        <v>90</v>
      </c>
      <c r="F102" s="36" t="s">
        <v>235</v>
      </c>
      <c r="G102" s="25">
        <f>H102+I102+J102</f>
        <v>499942</v>
      </c>
      <c r="H102" s="25"/>
      <c r="I102" s="25">
        <v>370000</v>
      </c>
      <c r="J102" s="25">
        <v>129942</v>
      </c>
      <c r="K102" s="25">
        <f>L102+M102+N102</f>
        <v>258810</v>
      </c>
      <c r="L102" s="25"/>
      <c r="M102" s="25">
        <f>154251+43559</f>
        <v>197810</v>
      </c>
      <c r="N102" s="25">
        <v>61000</v>
      </c>
      <c r="O102" s="25">
        <f>P102+Q102+R102</f>
        <v>258810</v>
      </c>
      <c r="P102" s="25"/>
      <c r="Q102" s="25">
        <f>154251+43559</f>
        <v>197810</v>
      </c>
      <c r="R102" s="25">
        <v>61000</v>
      </c>
      <c r="S102" s="25">
        <f>T102+U102+V102</f>
        <v>139749</v>
      </c>
      <c r="T102" s="25"/>
      <c r="U102" s="25">
        <v>130749</v>
      </c>
      <c r="V102" s="25">
        <v>9000</v>
      </c>
    </row>
    <row r="103" spans="1:22" ht="63">
      <c r="A103" s="7"/>
      <c r="B103" s="17" t="s">
        <v>236</v>
      </c>
      <c r="C103" s="13" t="s">
        <v>237</v>
      </c>
      <c r="D103" s="13" t="s">
        <v>238</v>
      </c>
      <c r="E103" s="13" t="s">
        <v>142</v>
      </c>
      <c r="F103" s="13" t="s">
        <v>239</v>
      </c>
      <c r="G103" s="25">
        <f>H103+I103+J103</f>
        <v>218845</v>
      </c>
      <c r="H103" s="25"/>
      <c r="I103" s="25"/>
      <c r="J103" s="25">
        <v>218845</v>
      </c>
      <c r="K103" s="25">
        <f>L103+M103+N103</f>
        <v>30000</v>
      </c>
      <c r="L103" s="25"/>
      <c r="M103" s="25"/>
      <c r="N103" s="25">
        <v>30000</v>
      </c>
      <c r="O103" s="25">
        <f>P103+Q103+R103</f>
        <v>30000</v>
      </c>
      <c r="P103" s="25"/>
      <c r="Q103" s="25"/>
      <c r="R103" s="25">
        <v>30000</v>
      </c>
      <c r="S103" s="25">
        <f>T103+U103+V103</f>
        <v>150000</v>
      </c>
      <c r="T103" s="25"/>
      <c r="U103" s="25"/>
      <c r="V103" s="25">
        <v>150000</v>
      </c>
    </row>
    <row r="104" spans="1:22" ht="63">
      <c r="A104" s="7"/>
      <c r="B104" s="17" t="s">
        <v>88</v>
      </c>
      <c r="C104" s="13" t="s">
        <v>240</v>
      </c>
      <c r="D104" s="13" t="s">
        <v>89</v>
      </c>
      <c r="E104" s="13" t="s">
        <v>87</v>
      </c>
      <c r="F104" s="13" t="s">
        <v>241</v>
      </c>
      <c r="G104" s="25">
        <f>H104+I104+J104</f>
        <v>608793</v>
      </c>
      <c r="H104" s="25"/>
      <c r="I104" s="25">
        <v>500000</v>
      </c>
      <c r="J104" s="25">
        <v>108793</v>
      </c>
      <c r="K104" s="25">
        <f>L104+M104+N104</f>
        <v>460002</v>
      </c>
      <c r="L104" s="25"/>
      <c r="M104" s="25">
        <v>460002</v>
      </c>
      <c r="N104" s="25"/>
      <c r="O104" s="25">
        <f>P104+Q104+R104</f>
        <v>460002</v>
      </c>
      <c r="P104" s="25"/>
      <c r="Q104" s="25">
        <v>460002</v>
      </c>
      <c r="R104" s="25"/>
      <c r="S104" s="25">
        <f>T104+U104+V104</f>
        <v>39998</v>
      </c>
      <c r="T104" s="25"/>
      <c r="U104" s="25">
        <v>39998</v>
      </c>
      <c r="V104" s="25"/>
    </row>
    <row r="105" spans="1:22" ht="15.75">
      <c r="A105" s="11" t="s">
        <v>12</v>
      </c>
      <c r="B105" s="74" t="s">
        <v>101</v>
      </c>
      <c r="C105" s="74"/>
      <c r="D105" s="74"/>
      <c r="E105" s="23"/>
      <c r="F105" s="23"/>
      <c r="G105" s="24"/>
      <c r="H105" s="24"/>
      <c r="I105" s="24"/>
      <c r="J105" s="24"/>
      <c r="K105" s="24"/>
      <c r="L105" s="24"/>
      <c r="M105" s="24"/>
      <c r="N105" s="24"/>
      <c r="O105" s="24"/>
      <c r="P105" s="24"/>
      <c r="Q105" s="24"/>
      <c r="R105" s="24"/>
      <c r="S105" s="24"/>
      <c r="T105" s="24"/>
      <c r="U105" s="24"/>
      <c r="V105" s="24"/>
    </row>
    <row r="106" spans="1:22" s="14" customFormat="1" ht="47.25">
      <c r="A106" s="11" t="s">
        <v>3</v>
      </c>
      <c r="B106" s="44" t="s">
        <v>242</v>
      </c>
      <c r="C106" s="40"/>
      <c r="D106" s="41"/>
      <c r="E106" s="40"/>
      <c r="F106" s="42"/>
      <c r="G106" s="24">
        <f>G107+G108</f>
        <v>1018782</v>
      </c>
      <c r="H106" s="24">
        <f aca="true" t="shared" si="49" ref="H106:V106">H107+H108</f>
        <v>0</v>
      </c>
      <c r="I106" s="24">
        <f t="shared" si="49"/>
        <v>0</v>
      </c>
      <c r="J106" s="24">
        <f t="shared" si="49"/>
        <v>1018782</v>
      </c>
      <c r="K106" s="24">
        <f t="shared" si="49"/>
        <v>100525.72200000001</v>
      </c>
      <c r="L106" s="24">
        <f t="shared" si="49"/>
        <v>0</v>
      </c>
      <c r="M106" s="24">
        <f t="shared" si="49"/>
        <v>27000</v>
      </c>
      <c r="N106" s="24">
        <f t="shared" si="49"/>
        <v>73525.72200000001</v>
      </c>
      <c r="O106" s="24">
        <f t="shared" si="49"/>
        <v>101117</v>
      </c>
      <c r="P106" s="24">
        <f t="shared" si="49"/>
        <v>0</v>
      </c>
      <c r="Q106" s="24">
        <f t="shared" si="49"/>
        <v>27000</v>
      </c>
      <c r="R106" s="24">
        <f t="shared" si="49"/>
        <v>74117</v>
      </c>
      <c r="S106" s="24">
        <f t="shared" si="49"/>
        <v>368030</v>
      </c>
      <c r="T106" s="24">
        <f t="shared" si="49"/>
        <v>0</v>
      </c>
      <c r="U106" s="24">
        <f t="shared" si="49"/>
        <v>153000</v>
      </c>
      <c r="V106" s="24">
        <f t="shared" si="49"/>
        <v>215030</v>
      </c>
    </row>
    <row r="107" spans="1:22" ht="15.75">
      <c r="A107" s="11">
        <v>1</v>
      </c>
      <c r="B107" s="12" t="s">
        <v>46</v>
      </c>
      <c r="C107" s="23"/>
      <c r="D107" s="23"/>
      <c r="E107" s="23"/>
      <c r="F107" s="23"/>
      <c r="G107" s="24"/>
      <c r="H107" s="24"/>
      <c r="I107" s="24"/>
      <c r="J107" s="24"/>
      <c r="K107" s="24"/>
      <c r="L107" s="24"/>
      <c r="M107" s="24"/>
      <c r="N107" s="24"/>
      <c r="O107" s="24"/>
      <c r="P107" s="24"/>
      <c r="Q107" s="24"/>
      <c r="R107" s="24"/>
      <c r="S107" s="24"/>
      <c r="T107" s="24"/>
      <c r="U107" s="24"/>
      <c r="V107" s="24"/>
    </row>
    <row r="108" spans="1:22" ht="15.75">
      <c r="A108" s="11">
        <v>2</v>
      </c>
      <c r="B108" s="12" t="s">
        <v>30</v>
      </c>
      <c r="C108" s="23"/>
      <c r="D108" s="23"/>
      <c r="E108" s="23"/>
      <c r="F108" s="23"/>
      <c r="G108" s="24">
        <f aca="true" t="shared" si="50" ref="G108:V108">G109+G126</f>
        <v>1018782</v>
      </c>
      <c r="H108" s="24">
        <f t="shared" si="50"/>
        <v>0</v>
      </c>
      <c r="I108" s="24">
        <f t="shared" si="50"/>
        <v>0</v>
      </c>
      <c r="J108" s="24">
        <f t="shared" si="50"/>
        <v>1018782</v>
      </c>
      <c r="K108" s="24">
        <f t="shared" si="50"/>
        <v>100525.72200000001</v>
      </c>
      <c r="L108" s="24">
        <f t="shared" si="50"/>
        <v>0</v>
      </c>
      <c r="M108" s="24">
        <f t="shared" si="50"/>
        <v>27000</v>
      </c>
      <c r="N108" s="24">
        <f t="shared" si="50"/>
        <v>73525.72200000001</v>
      </c>
      <c r="O108" s="24">
        <f t="shared" si="50"/>
        <v>101117</v>
      </c>
      <c r="P108" s="24">
        <f t="shared" si="50"/>
        <v>0</v>
      </c>
      <c r="Q108" s="24">
        <f t="shared" si="50"/>
        <v>27000</v>
      </c>
      <c r="R108" s="24">
        <f t="shared" si="50"/>
        <v>74117</v>
      </c>
      <c r="S108" s="24">
        <f t="shared" si="50"/>
        <v>368030</v>
      </c>
      <c r="T108" s="24">
        <f t="shared" si="50"/>
        <v>0</v>
      </c>
      <c r="U108" s="24">
        <f t="shared" si="50"/>
        <v>153000</v>
      </c>
      <c r="V108" s="24">
        <f t="shared" si="50"/>
        <v>215030</v>
      </c>
    </row>
    <row r="109" spans="1:22" ht="15.75">
      <c r="A109" s="11" t="s">
        <v>11</v>
      </c>
      <c r="B109" s="12" t="s">
        <v>100</v>
      </c>
      <c r="C109" s="23"/>
      <c r="D109" s="23"/>
      <c r="E109" s="23"/>
      <c r="F109" s="23"/>
      <c r="G109" s="24">
        <f aca="true" t="shared" si="51" ref="G109:V109">SUM(G110:G119)+SUM(G120:G125)</f>
        <v>411082</v>
      </c>
      <c r="H109" s="24">
        <f t="shared" si="51"/>
        <v>0</v>
      </c>
      <c r="I109" s="24">
        <f t="shared" si="51"/>
        <v>0</v>
      </c>
      <c r="J109" s="24">
        <f t="shared" si="51"/>
        <v>411082</v>
      </c>
      <c r="K109" s="24">
        <f t="shared" si="51"/>
        <v>100525.72200000001</v>
      </c>
      <c r="L109" s="24">
        <f t="shared" si="51"/>
        <v>0</v>
      </c>
      <c r="M109" s="24">
        <f t="shared" si="51"/>
        <v>27000</v>
      </c>
      <c r="N109" s="24">
        <f t="shared" si="51"/>
        <v>73525.72200000001</v>
      </c>
      <c r="O109" s="24">
        <f t="shared" si="51"/>
        <v>101117</v>
      </c>
      <c r="P109" s="24">
        <f t="shared" si="51"/>
        <v>0</v>
      </c>
      <c r="Q109" s="24">
        <f t="shared" si="51"/>
        <v>27000</v>
      </c>
      <c r="R109" s="24">
        <f t="shared" si="51"/>
        <v>74117</v>
      </c>
      <c r="S109" s="24">
        <f t="shared" si="51"/>
        <v>266030</v>
      </c>
      <c r="T109" s="24">
        <f t="shared" si="51"/>
        <v>0</v>
      </c>
      <c r="U109" s="24">
        <f t="shared" si="51"/>
        <v>153000</v>
      </c>
      <c r="V109" s="24">
        <f t="shared" si="51"/>
        <v>113030</v>
      </c>
    </row>
    <row r="110" spans="1:22" ht="33">
      <c r="A110" s="7"/>
      <c r="B110" s="54" t="s">
        <v>124</v>
      </c>
      <c r="C110" s="31" t="s">
        <v>123</v>
      </c>
      <c r="D110" s="31" t="s">
        <v>125</v>
      </c>
      <c r="E110" s="31" t="s">
        <v>107</v>
      </c>
      <c r="F110" s="31" t="s">
        <v>243</v>
      </c>
      <c r="G110" s="32">
        <f>H110+I110+J110</f>
        <v>17000</v>
      </c>
      <c r="H110" s="25"/>
      <c r="I110" s="25"/>
      <c r="J110" s="32">
        <v>17000</v>
      </c>
      <c r="K110" s="25">
        <f aca="true" t="shared" si="52" ref="K110:K125">L110+M110+N110</f>
        <v>7300</v>
      </c>
      <c r="L110" s="25"/>
      <c r="M110" s="25"/>
      <c r="N110" s="25">
        <v>7300</v>
      </c>
      <c r="O110" s="25">
        <f aca="true" t="shared" si="53" ref="O110:O125">P110+Q110+R110</f>
        <v>7300</v>
      </c>
      <c r="P110" s="25"/>
      <c r="Q110" s="25"/>
      <c r="R110" s="25">
        <v>7300</v>
      </c>
      <c r="S110" s="25">
        <f aca="true" t="shared" si="54" ref="S110:S125">T110+U110+V110</f>
        <v>7700</v>
      </c>
      <c r="T110" s="25"/>
      <c r="U110" s="25"/>
      <c r="V110" s="25">
        <v>7700</v>
      </c>
    </row>
    <row r="111" spans="1:22" ht="33">
      <c r="A111" s="7"/>
      <c r="B111" s="55" t="s">
        <v>126</v>
      </c>
      <c r="C111" s="31" t="s">
        <v>102</v>
      </c>
      <c r="D111" s="31" t="s">
        <v>127</v>
      </c>
      <c r="E111" s="31" t="s">
        <v>107</v>
      </c>
      <c r="F111" s="31" t="s">
        <v>244</v>
      </c>
      <c r="G111" s="32">
        <f aca="true" t="shared" si="55" ref="G111:G125">H111+I111+J111</f>
        <v>14999</v>
      </c>
      <c r="H111" s="25"/>
      <c r="I111" s="25"/>
      <c r="J111" s="32">
        <v>14999</v>
      </c>
      <c r="K111" s="25">
        <f t="shared" si="52"/>
        <v>7800</v>
      </c>
      <c r="L111" s="25"/>
      <c r="M111" s="25"/>
      <c r="N111" s="25">
        <v>7800</v>
      </c>
      <c r="O111" s="25">
        <f t="shared" si="53"/>
        <v>7800</v>
      </c>
      <c r="P111" s="25"/>
      <c r="Q111" s="25"/>
      <c r="R111" s="25">
        <v>7800</v>
      </c>
      <c r="S111" s="25">
        <f t="shared" si="54"/>
        <v>5700</v>
      </c>
      <c r="T111" s="25"/>
      <c r="U111" s="25"/>
      <c r="V111" s="25">
        <v>5700</v>
      </c>
    </row>
    <row r="112" spans="1:22" ht="49.5">
      <c r="A112" s="13"/>
      <c r="B112" s="56" t="s">
        <v>128</v>
      </c>
      <c r="C112" s="31" t="s">
        <v>129</v>
      </c>
      <c r="D112" s="31" t="s">
        <v>130</v>
      </c>
      <c r="E112" s="57" t="s">
        <v>107</v>
      </c>
      <c r="F112" s="57" t="s">
        <v>245</v>
      </c>
      <c r="G112" s="32">
        <f t="shared" si="55"/>
        <v>8000</v>
      </c>
      <c r="H112" s="25"/>
      <c r="I112" s="25"/>
      <c r="J112" s="32">
        <v>8000</v>
      </c>
      <c r="K112" s="25">
        <f t="shared" si="52"/>
        <v>6250</v>
      </c>
      <c r="L112" s="25"/>
      <c r="M112" s="25"/>
      <c r="N112" s="25">
        <v>6250</v>
      </c>
      <c r="O112" s="25">
        <f t="shared" si="53"/>
        <v>6250</v>
      </c>
      <c r="P112" s="25"/>
      <c r="Q112" s="25"/>
      <c r="R112" s="25">
        <v>6250</v>
      </c>
      <c r="S112" s="25">
        <f t="shared" si="54"/>
        <v>950</v>
      </c>
      <c r="T112" s="25"/>
      <c r="U112" s="25"/>
      <c r="V112" s="25">
        <v>950</v>
      </c>
    </row>
    <row r="113" spans="1:22" ht="66.75">
      <c r="A113" s="13"/>
      <c r="B113" s="56" t="s">
        <v>132</v>
      </c>
      <c r="C113" s="31" t="s">
        <v>246</v>
      </c>
      <c r="D113" s="31" t="s">
        <v>131</v>
      </c>
      <c r="E113" s="57" t="s">
        <v>107</v>
      </c>
      <c r="F113" s="57" t="s">
        <v>247</v>
      </c>
      <c r="G113" s="32">
        <f t="shared" si="55"/>
        <v>19642</v>
      </c>
      <c r="H113" s="25"/>
      <c r="I113" s="25"/>
      <c r="J113" s="32">
        <v>19642</v>
      </c>
      <c r="K113" s="25">
        <f t="shared" si="52"/>
        <v>16427</v>
      </c>
      <c r="L113" s="25"/>
      <c r="M113" s="25"/>
      <c r="N113" s="25">
        <v>16427</v>
      </c>
      <c r="O113" s="25">
        <f t="shared" si="53"/>
        <v>16427</v>
      </c>
      <c r="P113" s="25"/>
      <c r="Q113" s="25"/>
      <c r="R113" s="25">
        <v>16427</v>
      </c>
      <c r="S113" s="25">
        <f t="shared" si="54"/>
        <v>1570</v>
      </c>
      <c r="T113" s="25"/>
      <c r="U113" s="25"/>
      <c r="V113" s="25">
        <v>1570</v>
      </c>
    </row>
    <row r="114" spans="1:22" ht="84">
      <c r="A114" s="13"/>
      <c r="B114" s="56" t="s">
        <v>158</v>
      </c>
      <c r="C114" s="31" t="s">
        <v>102</v>
      </c>
      <c r="D114" s="31" t="s">
        <v>159</v>
      </c>
      <c r="E114" s="57" t="s">
        <v>152</v>
      </c>
      <c r="F114" s="57" t="s">
        <v>248</v>
      </c>
      <c r="G114" s="32">
        <f t="shared" si="55"/>
        <v>7000</v>
      </c>
      <c r="H114" s="25"/>
      <c r="I114" s="25"/>
      <c r="J114" s="32">
        <v>7000</v>
      </c>
      <c r="K114" s="25">
        <f t="shared" si="52"/>
        <v>3500</v>
      </c>
      <c r="L114" s="25"/>
      <c r="M114" s="25"/>
      <c r="N114" s="25">
        <v>3500</v>
      </c>
      <c r="O114" s="25">
        <f t="shared" si="53"/>
        <v>3500</v>
      </c>
      <c r="P114" s="25"/>
      <c r="Q114" s="25"/>
      <c r="R114" s="25">
        <v>3500</v>
      </c>
      <c r="S114" s="25">
        <f t="shared" si="54"/>
        <v>3500</v>
      </c>
      <c r="T114" s="25"/>
      <c r="U114" s="25"/>
      <c r="V114" s="25">
        <v>3500</v>
      </c>
    </row>
    <row r="115" spans="1:22" ht="50.25">
      <c r="A115" s="13"/>
      <c r="B115" s="58" t="s">
        <v>160</v>
      </c>
      <c r="C115" s="31" t="s">
        <v>34</v>
      </c>
      <c r="D115" s="59" t="s">
        <v>161</v>
      </c>
      <c r="E115" s="57" t="s">
        <v>142</v>
      </c>
      <c r="F115" s="57" t="s">
        <v>249</v>
      </c>
      <c r="G115" s="32">
        <f t="shared" si="55"/>
        <v>218046</v>
      </c>
      <c r="H115" s="25"/>
      <c r="I115" s="25"/>
      <c r="J115" s="32">
        <v>218046</v>
      </c>
      <c r="K115" s="25">
        <f t="shared" si="52"/>
        <v>32840</v>
      </c>
      <c r="L115" s="25"/>
      <c r="M115" s="25">
        <v>27000</v>
      </c>
      <c r="N115" s="25">
        <v>5840</v>
      </c>
      <c r="O115" s="25">
        <f t="shared" si="53"/>
        <v>32840</v>
      </c>
      <c r="P115" s="25"/>
      <c r="Q115" s="25">
        <v>27000</v>
      </c>
      <c r="R115" s="25">
        <v>5840</v>
      </c>
      <c r="S115" s="25">
        <f t="shared" si="54"/>
        <v>157160</v>
      </c>
      <c r="T115" s="25"/>
      <c r="U115" s="25">
        <v>153000</v>
      </c>
      <c r="V115" s="25">
        <v>4160</v>
      </c>
    </row>
    <row r="116" spans="1:22" ht="50.25">
      <c r="A116" s="13"/>
      <c r="B116" s="58" t="s">
        <v>250</v>
      </c>
      <c r="C116" s="31" t="s">
        <v>251</v>
      </c>
      <c r="D116" s="59" t="s">
        <v>252</v>
      </c>
      <c r="E116" s="57" t="s">
        <v>152</v>
      </c>
      <c r="F116" s="57" t="s">
        <v>253</v>
      </c>
      <c r="G116" s="32">
        <f t="shared" si="55"/>
        <v>21842</v>
      </c>
      <c r="H116" s="25"/>
      <c r="I116" s="25"/>
      <c r="J116" s="32">
        <v>21842</v>
      </c>
      <c r="K116" s="25">
        <f t="shared" si="52"/>
        <v>550</v>
      </c>
      <c r="L116" s="25"/>
      <c r="M116" s="25"/>
      <c r="N116" s="25">
        <v>550</v>
      </c>
      <c r="O116" s="25">
        <f t="shared" si="53"/>
        <v>550</v>
      </c>
      <c r="P116" s="25"/>
      <c r="Q116" s="25"/>
      <c r="R116" s="25">
        <v>550</v>
      </c>
      <c r="S116" s="25">
        <f t="shared" si="54"/>
        <v>22450</v>
      </c>
      <c r="T116" s="25"/>
      <c r="U116" s="25"/>
      <c r="V116" s="25">
        <v>22450</v>
      </c>
    </row>
    <row r="117" spans="1:22" ht="134.25">
      <c r="A117" s="13"/>
      <c r="B117" s="58" t="s">
        <v>254</v>
      </c>
      <c r="C117" s="31" t="s">
        <v>255</v>
      </c>
      <c r="D117" s="59" t="s">
        <v>256</v>
      </c>
      <c r="E117" s="57" t="s">
        <v>152</v>
      </c>
      <c r="F117" s="57" t="s">
        <v>257</v>
      </c>
      <c r="G117" s="32">
        <f t="shared" si="55"/>
        <v>17209</v>
      </c>
      <c r="H117" s="25"/>
      <c r="I117" s="25"/>
      <c r="J117" s="32">
        <v>17209</v>
      </c>
      <c r="K117" s="25">
        <f t="shared" si="52"/>
        <v>350</v>
      </c>
      <c r="L117" s="25"/>
      <c r="M117" s="25"/>
      <c r="N117" s="25">
        <v>350</v>
      </c>
      <c r="O117" s="25">
        <f t="shared" si="53"/>
        <v>350</v>
      </c>
      <c r="P117" s="25"/>
      <c r="Q117" s="25"/>
      <c r="R117" s="25">
        <v>350</v>
      </c>
      <c r="S117" s="25">
        <f t="shared" si="54"/>
        <v>17600</v>
      </c>
      <c r="T117" s="25"/>
      <c r="U117" s="25"/>
      <c r="V117" s="25">
        <v>17600</v>
      </c>
    </row>
    <row r="118" spans="1:22" ht="33">
      <c r="A118" s="13"/>
      <c r="B118" s="58" t="s">
        <v>258</v>
      </c>
      <c r="C118" s="31" t="s">
        <v>102</v>
      </c>
      <c r="D118" s="59" t="s">
        <v>259</v>
      </c>
      <c r="E118" s="57" t="s">
        <v>152</v>
      </c>
      <c r="F118" s="57" t="s">
        <v>260</v>
      </c>
      <c r="G118" s="32">
        <f t="shared" si="55"/>
        <v>36944</v>
      </c>
      <c r="H118" s="25"/>
      <c r="I118" s="25"/>
      <c r="J118" s="32">
        <v>36944</v>
      </c>
      <c r="K118" s="25">
        <f t="shared" si="52"/>
        <v>600</v>
      </c>
      <c r="L118" s="25"/>
      <c r="M118" s="25"/>
      <c r="N118" s="25">
        <v>600</v>
      </c>
      <c r="O118" s="25">
        <f t="shared" si="53"/>
        <v>600</v>
      </c>
      <c r="P118" s="25"/>
      <c r="Q118" s="25"/>
      <c r="R118" s="25">
        <v>600</v>
      </c>
      <c r="S118" s="25">
        <f t="shared" si="54"/>
        <v>32400</v>
      </c>
      <c r="T118" s="25"/>
      <c r="U118" s="25"/>
      <c r="V118" s="25">
        <v>32400</v>
      </c>
    </row>
    <row r="119" spans="1:22" ht="50.25">
      <c r="A119" s="13"/>
      <c r="B119" s="58" t="s">
        <v>261</v>
      </c>
      <c r="C119" s="31" t="s">
        <v>117</v>
      </c>
      <c r="D119" s="59" t="s">
        <v>262</v>
      </c>
      <c r="E119" s="57" t="s">
        <v>152</v>
      </c>
      <c r="F119" s="57" t="s">
        <v>263</v>
      </c>
      <c r="G119" s="32">
        <f t="shared" si="55"/>
        <v>3500</v>
      </c>
      <c r="H119" s="25"/>
      <c r="I119" s="25"/>
      <c r="J119" s="32">
        <v>3500</v>
      </c>
      <c r="K119" s="25">
        <f t="shared" si="52"/>
        <v>700</v>
      </c>
      <c r="L119" s="25"/>
      <c r="M119" s="25"/>
      <c r="N119" s="25">
        <v>700</v>
      </c>
      <c r="O119" s="25">
        <f t="shared" si="53"/>
        <v>700</v>
      </c>
      <c r="P119" s="25"/>
      <c r="Q119" s="25"/>
      <c r="R119" s="25">
        <v>700</v>
      </c>
      <c r="S119" s="25">
        <f t="shared" si="54"/>
        <v>2500</v>
      </c>
      <c r="T119" s="25"/>
      <c r="U119" s="25"/>
      <c r="V119" s="25">
        <v>2500</v>
      </c>
    </row>
    <row r="120" spans="1:22" ht="50.25">
      <c r="A120" s="13"/>
      <c r="B120" s="58" t="s">
        <v>119</v>
      </c>
      <c r="C120" s="31" t="s">
        <v>35</v>
      </c>
      <c r="D120" s="59" t="s">
        <v>120</v>
      </c>
      <c r="E120" s="57" t="s">
        <v>107</v>
      </c>
      <c r="F120" s="57" t="s">
        <v>264</v>
      </c>
      <c r="G120" s="32">
        <f t="shared" si="55"/>
        <v>3500</v>
      </c>
      <c r="H120" s="25"/>
      <c r="I120" s="25"/>
      <c r="J120" s="32">
        <v>3500</v>
      </c>
      <c r="K120" s="25">
        <f t="shared" si="52"/>
        <v>2481.413</v>
      </c>
      <c r="L120" s="25"/>
      <c r="M120" s="25"/>
      <c r="N120" s="25">
        <f>1181.413+1300</f>
        <v>2481.413</v>
      </c>
      <c r="O120" s="25">
        <f t="shared" si="53"/>
        <v>2800</v>
      </c>
      <c r="P120" s="25"/>
      <c r="Q120" s="25"/>
      <c r="R120" s="25">
        <v>2800</v>
      </c>
      <c r="S120" s="25">
        <f t="shared" si="54"/>
        <v>400</v>
      </c>
      <c r="T120" s="25"/>
      <c r="U120" s="25"/>
      <c r="V120" s="25">
        <v>400</v>
      </c>
    </row>
    <row r="121" spans="1:22" ht="50.25">
      <c r="A121" s="13"/>
      <c r="B121" s="58" t="s">
        <v>121</v>
      </c>
      <c r="C121" s="31" t="s">
        <v>91</v>
      </c>
      <c r="D121" s="59" t="s">
        <v>122</v>
      </c>
      <c r="E121" s="57" t="s">
        <v>107</v>
      </c>
      <c r="F121" s="57" t="s">
        <v>265</v>
      </c>
      <c r="G121" s="32">
        <f t="shared" si="55"/>
        <v>13000</v>
      </c>
      <c r="H121" s="25"/>
      <c r="I121" s="25"/>
      <c r="J121" s="32">
        <v>13000</v>
      </c>
      <c r="K121" s="25">
        <f t="shared" si="52"/>
        <v>11227.309000000001</v>
      </c>
      <c r="L121" s="25"/>
      <c r="M121" s="25"/>
      <c r="N121" s="25">
        <f>4727.309+6500</f>
        <v>11227.309000000001</v>
      </c>
      <c r="O121" s="25">
        <f t="shared" si="53"/>
        <v>11500</v>
      </c>
      <c r="P121" s="25"/>
      <c r="Q121" s="25"/>
      <c r="R121" s="25">
        <v>11500</v>
      </c>
      <c r="S121" s="25">
        <f t="shared" si="54"/>
        <v>200</v>
      </c>
      <c r="T121" s="25"/>
      <c r="U121" s="25"/>
      <c r="V121" s="25">
        <v>200</v>
      </c>
    </row>
    <row r="122" spans="1:22" ht="117">
      <c r="A122" s="13"/>
      <c r="B122" s="58" t="s">
        <v>162</v>
      </c>
      <c r="C122" s="31" t="s">
        <v>163</v>
      </c>
      <c r="D122" s="59" t="s">
        <v>164</v>
      </c>
      <c r="E122" s="57" t="s">
        <v>107</v>
      </c>
      <c r="F122" s="57" t="s">
        <v>266</v>
      </c>
      <c r="G122" s="32">
        <f t="shared" si="55"/>
        <v>14500</v>
      </c>
      <c r="H122" s="25"/>
      <c r="I122" s="25"/>
      <c r="J122" s="32">
        <v>14500</v>
      </c>
      <c r="K122" s="25">
        <f t="shared" si="52"/>
        <v>7500</v>
      </c>
      <c r="L122" s="25"/>
      <c r="M122" s="25"/>
      <c r="N122" s="25">
        <v>7500</v>
      </c>
      <c r="O122" s="25">
        <f t="shared" si="53"/>
        <v>7500</v>
      </c>
      <c r="P122" s="25"/>
      <c r="Q122" s="25"/>
      <c r="R122" s="25">
        <v>7500</v>
      </c>
      <c r="S122" s="25">
        <f t="shared" si="54"/>
        <v>5500</v>
      </c>
      <c r="T122" s="25"/>
      <c r="U122" s="25"/>
      <c r="V122" s="25">
        <v>5500</v>
      </c>
    </row>
    <row r="123" spans="1:22" ht="50.25">
      <c r="A123" s="13"/>
      <c r="B123" s="58" t="s">
        <v>267</v>
      </c>
      <c r="C123" s="31" t="s">
        <v>268</v>
      </c>
      <c r="D123" s="59" t="s">
        <v>269</v>
      </c>
      <c r="E123" s="57" t="s">
        <v>152</v>
      </c>
      <c r="F123" s="57" t="s">
        <v>270</v>
      </c>
      <c r="G123" s="32">
        <f t="shared" si="55"/>
        <v>9000</v>
      </c>
      <c r="H123" s="25"/>
      <c r="I123" s="25"/>
      <c r="J123" s="32">
        <v>9000</v>
      </c>
      <c r="K123" s="25">
        <f t="shared" si="52"/>
        <v>2000</v>
      </c>
      <c r="L123" s="25"/>
      <c r="M123" s="25"/>
      <c r="N123" s="25">
        <v>2000</v>
      </c>
      <c r="O123" s="25">
        <f t="shared" si="53"/>
        <v>2000</v>
      </c>
      <c r="P123" s="25"/>
      <c r="Q123" s="25"/>
      <c r="R123" s="25">
        <v>2000</v>
      </c>
      <c r="S123" s="25">
        <f t="shared" si="54"/>
        <v>6000</v>
      </c>
      <c r="T123" s="25"/>
      <c r="U123" s="25"/>
      <c r="V123" s="25">
        <v>6000</v>
      </c>
    </row>
    <row r="124" spans="1:22" ht="50.25">
      <c r="A124" s="13"/>
      <c r="B124" s="58" t="s">
        <v>271</v>
      </c>
      <c r="C124" s="31" t="s">
        <v>272</v>
      </c>
      <c r="D124" s="59" t="s">
        <v>273</v>
      </c>
      <c r="E124" s="57" t="s">
        <v>152</v>
      </c>
      <c r="F124" s="57" t="s">
        <v>274</v>
      </c>
      <c r="G124" s="32">
        <f t="shared" si="55"/>
        <v>3200</v>
      </c>
      <c r="H124" s="25"/>
      <c r="I124" s="25"/>
      <c r="J124" s="32">
        <v>3200</v>
      </c>
      <c r="K124" s="25">
        <f t="shared" si="52"/>
        <v>800</v>
      </c>
      <c r="L124" s="25"/>
      <c r="M124" s="25"/>
      <c r="N124" s="25">
        <v>800</v>
      </c>
      <c r="O124" s="25">
        <f t="shared" si="53"/>
        <v>800</v>
      </c>
      <c r="P124" s="25"/>
      <c r="Q124" s="25"/>
      <c r="R124" s="25">
        <v>800</v>
      </c>
      <c r="S124" s="25">
        <f t="shared" si="54"/>
        <v>2100</v>
      </c>
      <c r="T124" s="25"/>
      <c r="U124" s="25"/>
      <c r="V124" s="25">
        <v>2100</v>
      </c>
    </row>
    <row r="125" spans="1:22" ht="234.75">
      <c r="A125" s="13"/>
      <c r="B125" s="58" t="s">
        <v>275</v>
      </c>
      <c r="C125" s="31" t="s">
        <v>104</v>
      </c>
      <c r="D125" s="59" t="s">
        <v>276</v>
      </c>
      <c r="E125" s="57" t="s">
        <v>181</v>
      </c>
      <c r="F125" s="57" t="s">
        <v>277</v>
      </c>
      <c r="G125" s="32">
        <f t="shared" si="55"/>
        <v>3700</v>
      </c>
      <c r="H125" s="25"/>
      <c r="I125" s="25"/>
      <c r="J125" s="32">
        <v>3700</v>
      </c>
      <c r="K125" s="25">
        <f t="shared" si="52"/>
        <v>200</v>
      </c>
      <c r="L125" s="25"/>
      <c r="M125" s="25"/>
      <c r="N125" s="25">
        <v>200</v>
      </c>
      <c r="O125" s="25">
        <f t="shared" si="53"/>
        <v>200</v>
      </c>
      <c r="P125" s="25"/>
      <c r="Q125" s="25"/>
      <c r="R125" s="25">
        <v>200</v>
      </c>
      <c r="S125" s="25">
        <f t="shared" si="54"/>
        <v>300</v>
      </c>
      <c r="T125" s="25"/>
      <c r="U125" s="25"/>
      <c r="V125" s="25">
        <v>300</v>
      </c>
    </row>
    <row r="126" spans="1:22" ht="15">
      <c r="A126" s="11" t="s">
        <v>12</v>
      </c>
      <c r="B126" s="74" t="s">
        <v>101</v>
      </c>
      <c r="C126" s="74"/>
      <c r="D126" s="74"/>
      <c r="E126" s="23"/>
      <c r="F126" s="23"/>
      <c r="G126" s="24">
        <f aca="true" t="shared" si="56" ref="G126:V126">G127+G128</f>
        <v>607700</v>
      </c>
      <c r="H126" s="24">
        <f t="shared" si="56"/>
        <v>0</v>
      </c>
      <c r="I126" s="24">
        <f t="shared" si="56"/>
        <v>0</v>
      </c>
      <c r="J126" s="24">
        <f t="shared" si="56"/>
        <v>607700</v>
      </c>
      <c r="K126" s="24">
        <f t="shared" si="56"/>
        <v>0</v>
      </c>
      <c r="L126" s="24">
        <f t="shared" si="56"/>
        <v>0</v>
      </c>
      <c r="M126" s="24">
        <f t="shared" si="56"/>
        <v>0</v>
      </c>
      <c r="N126" s="24">
        <f t="shared" si="56"/>
        <v>0</v>
      </c>
      <c r="O126" s="24">
        <f t="shared" si="56"/>
        <v>0</v>
      </c>
      <c r="P126" s="24">
        <f t="shared" si="56"/>
        <v>0</v>
      </c>
      <c r="Q126" s="24">
        <f t="shared" si="56"/>
        <v>0</v>
      </c>
      <c r="R126" s="24">
        <f t="shared" si="56"/>
        <v>0</v>
      </c>
      <c r="S126" s="24">
        <f t="shared" si="56"/>
        <v>102000</v>
      </c>
      <c r="T126" s="24">
        <f t="shared" si="56"/>
        <v>0</v>
      </c>
      <c r="U126" s="24">
        <f t="shared" si="56"/>
        <v>0</v>
      </c>
      <c r="V126" s="24">
        <f t="shared" si="56"/>
        <v>102000</v>
      </c>
    </row>
    <row r="127" spans="1:22" ht="84">
      <c r="A127" s="13"/>
      <c r="B127" s="58" t="s">
        <v>278</v>
      </c>
      <c r="C127" s="31" t="s">
        <v>279</v>
      </c>
      <c r="D127" s="59" t="s">
        <v>280</v>
      </c>
      <c r="E127" s="57" t="s">
        <v>221</v>
      </c>
      <c r="F127" s="57"/>
      <c r="G127" s="32">
        <f>H127+I127+J127</f>
        <v>600000</v>
      </c>
      <c r="H127" s="25"/>
      <c r="I127" s="25"/>
      <c r="J127" s="32">
        <v>600000</v>
      </c>
      <c r="K127" s="25">
        <f>L127+M127+N127</f>
        <v>0</v>
      </c>
      <c r="L127" s="25"/>
      <c r="M127" s="25"/>
      <c r="N127" s="25"/>
      <c r="O127" s="25">
        <f>P127+Q127+R127</f>
        <v>0</v>
      </c>
      <c r="P127" s="25"/>
      <c r="Q127" s="25"/>
      <c r="R127" s="25"/>
      <c r="S127" s="25">
        <f>T127+U127+V127</f>
        <v>100000</v>
      </c>
      <c r="T127" s="25"/>
      <c r="U127" s="25"/>
      <c r="V127" s="25">
        <v>100000</v>
      </c>
    </row>
    <row r="128" spans="1:22" ht="50.25">
      <c r="A128" s="13"/>
      <c r="B128" s="58" t="s">
        <v>281</v>
      </c>
      <c r="C128" s="31" t="s">
        <v>211</v>
      </c>
      <c r="D128" s="59" t="s">
        <v>282</v>
      </c>
      <c r="E128" s="57" t="s">
        <v>283</v>
      </c>
      <c r="F128" s="57" t="s">
        <v>284</v>
      </c>
      <c r="G128" s="32">
        <f>H128+I128+J128</f>
        <v>7700</v>
      </c>
      <c r="H128" s="25"/>
      <c r="I128" s="25"/>
      <c r="J128" s="32">
        <v>7700</v>
      </c>
      <c r="K128" s="25">
        <f>L128+M128+N128</f>
        <v>0</v>
      </c>
      <c r="L128" s="25"/>
      <c r="M128" s="25"/>
      <c r="N128" s="25"/>
      <c r="O128" s="25">
        <f>P128+Q128+R128</f>
        <v>0</v>
      </c>
      <c r="P128" s="25"/>
      <c r="Q128" s="25"/>
      <c r="R128" s="25"/>
      <c r="S128" s="25">
        <f>T128+U128+V128</f>
        <v>2000</v>
      </c>
      <c r="T128" s="25"/>
      <c r="U128" s="25"/>
      <c r="V128" s="25">
        <v>2000</v>
      </c>
    </row>
    <row r="129" spans="1:22" s="14" customFormat="1" ht="15">
      <c r="A129" s="11" t="s">
        <v>6</v>
      </c>
      <c r="B129" s="44" t="s">
        <v>133</v>
      </c>
      <c r="C129" s="40"/>
      <c r="D129" s="41"/>
      <c r="E129" s="40"/>
      <c r="F129" s="42"/>
      <c r="G129" s="24">
        <f>G130+G131</f>
        <v>5522</v>
      </c>
      <c r="H129" s="24">
        <f aca="true" t="shared" si="57" ref="H129:V129">H130+H131</f>
        <v>0</v>
      </c>
      <c r="I129" s="24">
        <f t="shared" si="57"/>
        <v>0</v>
      </c>
      <c r="J129" s="24">
        <f t="shared" si="57"/>
        <v>5522</v>
      </c>
      <c r="K129" s="24">
        <f t="shared" si="57"/>
        <v>3340</v>
      </c>
      <c r="L129" s="24">
        <f t="shared" si="57"/>
        <v>0</v>
      </c>
      <c r="M129" s="24">
        <f t="shared" si="57"/>
        <v>0</v>
      </c>
      <c r="N129" s="24">
        <f t="shared" si="57"/>
        <v>3340</v>
      </c>
      <c r="O129" s="24">
        <f t="shared" si="57"/>
        <v>3340</v>
      </c>
      <c r="P129" s="24">
        <f t="shared" si="57"/>
        <v>0</v>
      </c>
      <c r="Q129" s="24">
        <f t="shared" si="57"/>
        <v>0</v>
      </c>
      <c r="R129" s="24">
        <f t="shared" si="57"/>
        <v>3340</v>
      </c>
      <c r="S129" s="24">
        <f t="shared" si="57"/>
        <v>1660</v>
      </c>
      <c r="T129" s="24">
        <f t="shared" si="57"/>
        <v>0</v>
      </c>
      <c r="U129" s="24">
        <f t="shared" si="57"/>
        <v>0</v>
      </c>
      <c r="V129" s="24">
        <f t="shared" si="57"/>
        <v>1660</v>
      </c>
    </row>
    <row r="130" spans="1:22" ht="15">
      <c r="A130" s="11">
        <v>1</v>
      </c>
      <c r="B130" s="12" t="s">
        <v>46</v>
      </c>
      <c r="C130" s="23"/>
      <c r="D130" s="23"/>
      <c r="E130" s="23"/>
      <c r="F130" s="23"/>
      <c r="G130" s="24"/>
      <c r="H130" s="24"/>
      <c r="I130" s="24"/>
      <c r="J130" s="24"/>
      <c r="K130" s="24"/>
      <c r="L130" s="24"/>
      <c r="M130" s="24"/>
      <c r="N130" s="24"/>
      <c r="O130" s="24"/>
      <c r="P130" s="24"/>
      <c r="Q130" s="24"/>
      <c r="R130" s="24"/>
      <c r="S130" s="24"/>
      <c r="T130" s="24"/>
      <c r="U130" s="24"/>
      <c r="V130" s="24"/>
    </row>
    <row r="131" spans="1:22" ht="15">
      <c r="A131" s="11">
        <v>2</v>
      </c>
      <c r="B131" s="12" t="s">
        <v>30</v>
      </c>
      <c r="C131" s="23"/>
      <c r="D131" s="23"/>
      <c r="E131" s="23"/>
      <c r="F131" s="23"/>
      <c r="G131" s="24">
        <f aca="true" t="shared" si="58" ref="G131:V131">G134+G132</f>
        <v>5522</v>
      </c>
      <c r="H131" s="24">
        <f t="shared" si="58"/>
        <v>0</v>
      </c>
      <c r="I131" s="24">
        <f t="shared" si="58"/>
        <v>0</v>
      </c>
      <c r="J131" s="24">
        <f t="shared" si="58"/>
        <v>5522</v>
      </c>
      <c r="K131" s="24">
        <f t="shared" si="58"/>
        <v>3340</v>
      </c>
      <c r="L131" s="24">
        <f t="shared" si="58"/>
        <v>0</v>
      </c>
      <c r="M131" s="24">
        <f t="shared" si="58"/>
        <v>0</v>
      </c>
      <c r="N131" s="24">
        <f t="shared" si="58"/>
        <v>3340</v>
      </c>
      <c r="O131" s="24">
        <f t="shared" si="58"/>
        <v>3340</v>
      </c>
      <c r="P131" s="24">
        <f t="shared" si="58"/>
        <v>0</v>
      </c>
      <c r="Q131" s="24">
        <f t="shared" si="58"/>
        <v>0</v>
      </c>
      <c r="R131" s="24">
        <f t="shared" si="58"/>
        <v>3340</v>
      </c>
      <c r="S131" s="24">
        <f t="shared" si="58"/>
        <v>1660</v>
      </c>
      <c r="T131" s="24">
        <f t="shared" si="58"/>
        <v>0</v>
      </c>
      <c r="U131" s="24">
        <f t="shared" si="58"/>
        <v>0</v>
      </c>
      <c r="V131" s="24">
        <f t="shared" si="58"/>
        <v>1660</v>
      </c>
    </row>
    <row r="132" spans="1:22" ht="15">
      <c r="A132" s="11" t="s">
        <v>11</v>
      </c>
      <c r="B132" s="74" t="s">
        <v>116</v>
      </c>
      <c r="C132" s="74"/>
      <c r="D132" s="74"/>
      <c r="E132" s="23"/>
      <c r="F132" s="23"/>
      <c r="G132" s="24">
        <f>G133</f>
        <v>5522</v>
      </c>
      <c r="H132" s="24">
        <f aca="true" t="shared" si="59" ref="H132:V132">H133</f>
        <v>0</v>
      </c>
      <c r="I132" s="24">
        <f t="shared" si="59"/>
        <v>0</v>
      </c>
      <c r="J132" s="24">
        <f t="shared" si="59"/>
        <v>5522</v>
      </c>
      <c r="K132" s="24">
        <f t="shared" si="59"/>
        <v>3340</v>
      </c>
      <c r="L132" s="24">
        <f t="shared" si="59"/>
        <v>0</v>
      </c>
      <c r="M132" s="24">
        <f t="shared" si="59"/>
        <v>0</v>
      </c>
      <c r="N132" s="24">
        <f t="shared" si="59"/>
        <v>3340</v>
      </c>
      <c r="O132" s="24">
        <f t="shared" si="59"/>
        <v>3340</v>
      </c>
      <c r="P132" s="24">
        <f t="shared" si="59"/>
        <v>0</v>
      </c>
      <c r="Q132" s="24">
        <f t="shared" si="59"/>
        <v>0</v>
      </c>
      <c r="R132" s="24">
        <f t="shared" si="59"/>
        <v>3340</v>
      </c>
      <c r="S132" s="24">
        <f t="shared" si="59"/>
        <v>1660</v>
      </c>
      <c r="T132" s="24">
        <f t="shared" si="59"/>
        <v>0</v>
      </c>
      <c r="U132" s="24">
        <f t="shared" si="59"/>
        <v>0</v>
      </c>
      <c r="V132" s="24">
        <f t="shared" si="59"/>
        <v>1660</v>
      </c>
    </row>
    <row r="133" spans="1:22" ht="150.75">
      <c r="A133" s="11"/>
      <c r="B133" s="58" t="s">
        <v>134</v>
      </c>
      <c r="C133" s="31" t="s">
        <v>135</v>
      </c>
      <c r="D133" s="59" t="s">
        <v>285</v>
      </c>
      <c r="E133" s="57" t="s">
        <v>107</v>
      </c>
      <c r="F133" s="57" t="s">
        <v>286</v>
      </c>
      <c r="G133" s="32">
        <f>H133+I133+J133</f>
        <v>5522</v>
      </c>
      <c r="H133" s="25"/>
      <c r="I133" s="25"/>
      <c r="J133" s="32">
        <v>5522</v>
      </c>
      <c r="K133" s="25">
        <f>L133+M133+N133</f>
        <v>3340</v>
      </c>
      <c r="L133" s="25"/>
      <c r="M133" s="25"/>
      <c r="N133" s="25">
        <v>3340</v>
      </c>
      <c r="O133" s="25">
        <f>P133+Q133+R133</f>
        <v>3340</v>
      </c>
      <c r="P133" s="25"/>
      <c r="Q133" s="25"/>
      <c r="R133" s="25">
        <v>3340</v>
      </c>
      <c r="S133" s="25">
        <f>T133+U133+V133</f>
        <v>1660</v>
      </c>
      <c r="T133" s="25"/>
      <c r="U133" s="25"/>
      <c r="V133" s="25">
        <v>1660</v>
      </c>
    </row>
    <row r="134" spans="1:22" ht="15">
      <c r="A134" s="11" t="s">
        <v>12</v>
      </c>
      <c r="B134" s="35" t="s">
        <v>113</v>
      </c>
      <c r="C134" s="23"/>
      <c r="D134" s="23"/>
      <c r="E134" s="23"/>
      <c r="F134" s="23"/>
      <c r="G134" s="24"/>
      <c r="H134" s="24"/>
      <c r="I134" s="24"/>
      <c r="J134" s="24"/>
      <c r="K134" s="24"/>
      <c r="L134" s="24"/>
      <c r="M134" s="24"/>
      <c r="N134" s="24"/>
      <c r="O134" s="24"/>
      <c r="P134" s="24"/>
      <c r="Q134" s="24"/>
      <c r="R134" s="24"/>
      <c r="S134" s="24"/>
      <c r="T134" s="24"/>
      <c r="U134" s="24"/>
      <c r="V134" s="24"/>
    </row>
    <row r="135" spans="1:22" s="14" customFormat="1" ht="30.75">
      <c r="A135" s="11" t="s">
        <v>7</v>
      </c>
      <c r="B135" s="44" t="s">
        <v>287</v>
      </c>
      <c r="C135" s="40"/>
      <c r="D135" s="41"/>
      <c r="E135" s="40"/>
      <c r="F135" s="42"/>
      <c r="G135" s="24">
        <f>G136+G137</f>
        <v>1659</v>
      </c>
      <c r="H135" s="24">
        <f aca="true" t="shared" si="60" ref="H135:V135">H136+H137</f>
        <v>0</v>
      </c>
      <c r="I135" s="24">
        <f t="shared" si="60"/>
        <v>0</v>
      </c>
      <c r="J135" s="24">
        <f t="shared" si="60"/>
        <v>1659</v>
      </c>
      <c r="K135" s="24">
        <f t="shared" si="60"/>
        <v>770</v>
      </c>
      <c r="L135" s="24">
        <f t="shared" si="60"/>
        <v>0</v>
      </c>
      <c r="M135" s="24">
        <f t="shared" si="60"/>
        <v>0</v>
      </c>
      <c r="N135" s="24">
        <f t="shared" si="60"/>
        <v>770</v>
      </c>
      <c r="O135" s="24">
        <f t="shared" si="60"/>
        <v>770</v>
      </c>
      <c r="P135" s="24">
        <f t="shared" si="60"/>
        <v>0</v>
      </c>
      <c r="Q135" s="24">
        <f t="shared" si="60"/>
        <v>0</v>
      </c>
      <c r="R135" s="24">
        <f t="shared" si="60"/>
        <v>770</v>
      </c>
      <c r="S135" s="24">
        <f t="shared" si="60"/>
        <v>730</v>
      </c>
      <c r="T135" s="24">
        <f t="shared" si="60"/>
        <v>0</v>
      </c>
      <c r="U135" s="24">
        <f t="shared" si="60"/>
        <v>0</v>
      </c>
      <c r="V135" s="24">
        <f t="shared" si="60"/>
        <v>730</v>
      </c>
    </row>
    <row r="136" spans="1:22" ht="15">
      <c r="A136" s="11">
        <v>1</v>
      </c>
      <c r="B136" s="12" t="s">
        <v>46</v>
      </c>
      <c r="C136" s="23"/>
      <c r="D136" s="23"/>
      <c r="E136" s="23"/>
      <c r="F136" s="23"/>
      <c r="G136" s="24"/>
      <c r="H136" s="24"/>
      <c r="I136" s="24"/>
      <c r="J136" s="24"/>
      <c r="K136" s="24"/>
      <c r="L136" s="24"/>
      <c r="M136" s="24"/>
      <c r="N136" s="24"/>
      <c r="O136" s="24"/>
      <c r="P136" s="24"/>
      <c r="Q136" s="24"/>
      <c r="R136" s="24"/>
      <c r="S136" s="24"/>
      <c r="T136" s="24"/>
      <c r="U136" s="24"/>
      <c r="V136" s="24"/>
    </row>
    <row r="137" spans="1:22" ht="15">
      <c r="A137" s="11">
        <v>2</v>
      </c>
      <c r="B137" s="12" t="s">
        <v>30</v>
      </c>
      <c r="C137" s="23"/>
      <c r="D137" s="23"/>
      <c r="E137" s="23"/>
      <c r="F137" s="23"/>
      <c r="G137" s="24">
        <f aca="true" t="shared" si="61" ref="G137:V137">G140+G138</f>
        <v>1659</v>
      </c>
      <c r="H137" s="24">
        <f t="shared" si="61"/>
        <v>0</v>
      </c>
      <c r="I137" s="24">
        <f t="shared" si="61"/>
        <v>0</v>
      </c>
      <c r="J137" s="24">
        <f t="shared" si="61"/>
        <v>1659</v>
      </c>
      <c r="K137" s="24">
        <f t="shared" si="61"/>
        <v>770</v>
      </c>
      <c r="L137" s="24">
        <f t="shared" si="61"/>
        <v>0</v>
      </c>
      <c r="M137" s="24">
        <f t="shared" si="61"/>
        <v>0</v>
      </c>
      <c r="N137" s="24">
        <f t="shared" si="61"/>
        <v>770</v>
      </c>
      <c r="O137" s="24">
        <f t="shared" si="61"/>
        <v>770</v>
      </c>
      <c r="P137" s="24">
        <f t="shared" si="61"/>
        <v>0</v>
      </c>
      <c r="Q137" s="24">
        <f t="shared" si="61"/>
        <v>0</v>
      </c>
      <c r="R137" s="24">
        <f t="shared" si="61"/>
        <v>770</v>
      </c>
      <c r="S137" s="24">
        <f t="shared" si="61"/>
        <v>730</v>
      </c>
      <c r="T137" s="24">
        <f t="shared" si="61"/>
        <v>0</v>
      </c>
      <c r="U137" s="24">
        <f t="shared" si="61"/>
        <v>0</v>
      </c>
      <c r="V137" s="24">
        <f t="shared" si="61"/>
        <v>730</v>
      </c>
    </row>
    <row r="138" spans="1:22" ht="15">
      <c r="A138" s="11" t="s">
        <v>11</v>
      </c>
      <c r="B138" s="74" t="s">
        <v>116</v>
      </c>
      <c r="C138" s="74"/>
      <c r="D138" s="74"/>
      <c r="E138" s="23"/>
      <c r="F138" s="23"/>
      <c r="G138" s="24">
        <f>G139</f>
        <v>1659</v>
      </c>
      <c r="H138" s="24">
        <f aca="true" t="shared" si="62" ref="H138:V138">H139</f>
        <v>0</v>
      </c>
      <c r="I138" s="24">
        <f t="shared" si="62"/>
        <v>0</v>
      </c>
      <c r="J138" s="24">
        <f t="shared" si="62"/>
        <v>1659</v>
      </c>
      <c r="K138" s="24">
        <f>K139</f>
        <v>770</v>
      </c>
      <c r="L138" s="24">
        <f t="shared" si="62"/>
        <v>0</v>
      </c>
      <c r="M138" s="24">
        <f t="shared" si="62"/>
        <v>0</v>
      </c>
      <c r="N138" s="24">
        <f t="shared" si="62"/>
        <v>770</v>
      </c>
      <c r="O138" s="24">
        <f t="shared" si="62"/>
        <v>770</v>
      </c>
      <c r="P138" s="24">
        <f t="shared" si="62"/>
        <v>0</v>
      </c>
      <c r="Q138" s="24">
        <f t="shared" si="62"/>
        <v>0</v>
      </c>
      <c r="R138" s="24">
        <f t="shared" si="62"/>
        <v>770</v>
      </c>
      <c r="S138" s="24">
        <f t="shared" si="62"/>
        <v>730</v>
      </c>
      <c r="T138" s="24">
        <f t="shared" si="62"/>
        <v>0</v>
      </c>
      <c r="U138" s="24">
        <f t="shared" si="62"/>
        <v>0</v>
      </c>
      <c r="V138" s="24">
        <f t="shared" si="62"/>
        <v>730</v>
      </c>
    </row>
    <row r="139" spans="1:22" ht="84">
      <c r="A139" s="13"/>
      <c r="B139" s="58" t="s">
        <v>288</v>
      </c>
      <c r="C139" s="31" t="s">
        <v>289</v>
      </c>
      <c r="D139" s="59" t="s">
        <v>290</v>
      </c>
      <c r="E139" s="57" t="s">
        <v>152</v>
      </c>
      <c r="F139" s="57" t="s">
        <v>291</v>
      </c>
      <c r="G139" s="32">
        <f>H139+I139+J139</f>
        <v>1659</v>
      </c>
      <c r="H139" s="25"/>
      <c r="I139" s="25"/>
      <c r="J139" s="32">
        <v>1659</v>
      </c>
      <c r="K139" s="25">
        <f>L139+M139+N139</f>
        <v>770</v>
      </c>
      <c r="L139" s="25"/>
      <c r="M139" s="25"/>
      <c r="N139" s="25">
        <v>770</v>
      </c>
      <c r="O139" s="25">
        <f>P139+Q139+R139</f>
        <v>770</v>
      </c>
      <c r="P139" s="25"/>
      <c r="Q139" s="25"/>
      <c r="R139" s="25">
        <v>770</v>
      </c>
      <c r="S139" s="25">
        <f>T139+U139+V139</f>
        <v>730</v>
      </c>
      <c r="T139" s="25"/>
      <c r="U139" s="25"/>
      <c r="V139" s="25">
        <v>730</v>
      </c>
    </row>
    <row r="140" spans="1:22" ht="15">
      <c r="A140" s="11" t="s">
        <v>12</v>
      </c>
      <c r="B140" s="35" t="s">
        <v>113</v>
      </c>
      <c r="C140" s="23"/>
      <c r="D140" s="23"/>
      <c r="E140" s="23"/>
      <c r="F140" s="23"/>
      <c r="G140" s="24"/>
      <c r="H140" s="24"/>
      <c r="I140" s="24"/>
      <c r="J140" s="24"/>
      <c r="K140" s="24"/>
      <c r="L140" s="24"/>
      <c r="M140" s="24"/>
      <c r="N140" s="24"/>
      <c r="O140" s="24"/>
      <c r="P140" s="24"/>
      <c r="Q140" s="24"/>
      <c r="R140" s="24"/>
      <c r="S140" s="24"/>
      <c r="T140" s="24"/>
      <c r="U140" s="24"/>
      <c r="V140" s="24"/>
    </row>
    <row r="141" spans="1:22" s="14" customFormat="1" ht="30.75">
      <c r="A141" s="11" t="s">
        <v>8</v>
      </c>
      <c r="B141" s="44" t="s">
        <v>292</v>
      </c>
      <c r="C141" s="40"/>
      <c r="D141" s="41"/>
      <c r="E141" s="40"/>
      <c r="F141" s="42"/>
      <c r="G141" s="24">
        <f>G142+G143</f>
        <v>33905</v>
      </c>
      <c r="H141" s="24">
        <f aca="true" t="shared" si="63" ref="H141:V141">H142+H143</f>
        <v>0</v>
      </c>
      <c r="I141" s="24">
        <f t="shared" si="63"/>
        <v>0</v>
      </c>
      <c r="J141" s="24">
        <f t="shared" si="63"/>
        <v>33905</v>
      </c>
      <c r="K141" s="24">
        <f t="shared" si="63"/>
        <v>18000</v>
      </c>
      <c r="L141" s="24">
        <f t="shared" si="63"/>
        <v>0</v>
      </c>
      <c r="M141" s="24">
        <f t="shared" si="63"/>
        <v>0</v>
      </c>
      <c r="N141" s="24">
        <f t="shared" si="63"/>
        <v>18000</v>
      </c>
      <c r="O141" s="24">
        <f t="shared" si="63"/>
        <v>18000</v>
      </c>
      <c r="P141" s="24">
        <f t="shared" si="63"/>
        <v>0</v>
      </c>
      <c r="Q141" s="24">
        <f t="shared" si="63"/>
        <v>0</v>
      </c>
      <c r="R141" s="24">
        <f t="shared" si="63"/>
        <v>18000</v>
      </c>
      <c r="S141" s="24">
        <f t="shared" si="63"/>
        <v>8800</v>
      </c>
      <c r="T141" s="24">
        <f t="shared" si="63"/>
        <v>0</v>
      </c>
      <c r="U141" s="24">
        <f t="shared" si="63"/>
        <v>0</v>
      </c>
      <c r="V141" s="24">
        <f t="shared" si="63"/>
        <v>8800</v>
      </c>
    </row>
    <row r="142" spans="1:22" ht="15">
      <c r="A142" s="11">
        <v>1</v>
      </c>
      <c r="B142" s="12" t="s">
        <v>46</v>
      </c>
      <c r="C142" s="23"/>
      <c r="D142" s="23"/>
      <c r="E142" s="23"/>
      <c r="F142" s="23"/>
      <c r="G142" s="24"/>
      <c r="H142" s="24"/>
      <c r="I142" s="24"/>
      <c r="J142" s="24"/>
      <c r="K142" s="24"/>
      <c r="L142" s="24"/>
      <c r="M142" s="24"/>
      <c r="N142" s="24"/>
      <c r="O142" s="24"/>
      <c r="P142" s="24"/>
      <c r="Q142" s="24"/>
      <c r="R142" s="24"/>
      <c r="S142" s="24"/>
      <c r="T142" s="24"/>
      <c r="U142" s="24"/>
      <c r="V142" s="24"/>
    </row>
    <row r="143" spans="1:22" ht="15">
      <c r="A143" s="11">
        <v>2</v>
      </c>
      <c r="B143" s="12" t="s">
        <v>30</v>
      </c>
      <c r="C143" s="23"/>
      <c r="D143" s="23"/>
      <c r="E143" s="23"/>
      <c r="F143" s="23"/>
      <c r="G143" s="24">
        <f aca="true" t="shared" si="64" ref="G143:V143">G146+G144</f>
        <v>33905</v>
      </c>
      <c r="H143" s="24">
        <f t="shared" si="64"/>
        <v>0</v>
      </c>
      <c r="I143" s="24">
        <f t="shared" si="64"/>
        <v>0</v>
      </c>
      <c r="J143" s="24">
        <f t="shared" si="64"/>
        <v>33905</v>
      </c>
      <c r="K143" s="24">
        <f t="shared" si="64"/>
        <v>18000</v>
      </c>
      <c r="L143" s="24">
        <f t="shared" si="64"/>
        <v>0</v>
      </c>
      <c r="M143" s="24">
        <f t="shared" si="64"/>
        <v>0</v>
      </c>
      <c r="N143" s="24">
        <f t="shared" si="64"/>
        <v>18000</v>
      </c>
      <c r="O143" s="24">
        <f t="shared" si="64"/>
        <v>18000</v>
      </c>
      <c r="P143" s="24">
        <f t="shared" si="64"/>
        <v>0</v>
      </c>
      <c r="Q143" s="24">
        <f t="shared" si="64"/>
        <v>0</v>
      </c>
      <c r="R143" s="24">
        <f t="shared" si="64"/>
        <v>18000</v>
      </c>
      <c r="S143" s="24">
        <f t="shared" si="64"/>
        <v>8800</v>
      </c>
      <c r="T143" s="24">
        <f t="shared" si="64"/>
        <v>0</v>
      </c>
      <c r="U143" s="24">
        <f t="shared" si="64"/>
        <v>0</v>
      </c>
      <c r="V143" s="24">
        <f t="shared" si="64"/>
        <v>8800</v>
      </c>
    </row>
    <row r="144" spans="1:22" ht="15">
      <c r="A144" s="11" t="s">
        <v>11</v>
      </c>
      <c r="B144" s="74" t="s">
        <v>116</v>
      </c>
      <c r="C144" s="74"/>
      <c r="D144" s="74"/>
      <c r="E144" s="23"/>
      <c r="F144" s="23"/>
      <c r="G144" s="24">
        <f>G145</f>
        <v>33905</v>
      </c>
      <c r="H144" s="24">
        <f aca="true" t="shared" si="65" ref="H144:V144">H145</f>
        <v>0</v>
      </c>
      <c r="I144" s="24">
        <f t="shared" si="65"/>
        <v>0</v>
      </c>
      <c r="J144" s="24">
        <f t="shared" si="65"/>
        <v>33905</v>
      </c>
      <c r="K144" s="24">
        <f t="shared" si="65"/>
        <v>18000</v>
      </c>
      <c r="L144" s="24">
        <f t="shared" si="65"/>
        <v>0</v>
      </c>
      <c r="M144" s="24">
        <f t="shared" si="65"/>
        <v>0</v>
      </c>
      <c r="N144" s="24">
        <f t="shared" si="65"/>
        <v>18000</v>
      </c>
      <c r="O144" s="24">
        <f t="shared" si="65"/>
        <v>18000</v>
      </c>
      <c r="P144" s="24">
        <f t="shared" si="65"/>
        <v>0</v>
      </c>
      <c r="Q144" s="24">
        <f t="shared" si="65"/>
        <v>0</v>
      </c>
      <c r="R144" s="24">
        <f t="shared" si="65"/>
        <v>18000</v>
      </c>
      <c r="S144" s="24">
        <f t="shared" si="65"/>
        <v>8800</v>
      </c>
      <c r="T144" s="24">
        <f t="shared" si="65"/>
        <v>0</v>
      </c>
      <c r="U144" s="24">
        <f t="shared" si="65"/>
        <v>0</v>
      </c>
      <c r="V144" s="24">
        <f t="shared" si="65"/>
        <v>8800</v>
      </c>
    </row>
    <row r="145" spans="1:22" ht="84">
      <c r="A145" s="11"/>
      <c r="B145" s="58" t="s">
        <v>293</v>
      </c>
      <c r="C145" s="31" t="s">
        <v>294</v>
      </c>
      <c r="D145" s="59" t="s">
        <v>295</v>
      </c>
      <c r="E145" s="57" t="s">
        <v>152</v>
      </c>
      <c r="F145" s="57" t="s">
        <v>296</v>
      </c>
      <c r="G145" s="32">
        <f>H145+I145+J145</f>
        <v>33905</v>
      </c>
      <c r="H145" s="25"/>
      <c r="I145" s="25"/>
      <c r="J145" s="32">
        <v>33905</v>
      </c>
      <c r="K145" s="25">
        <f>L145+M145+N145</f>
        <v>18000</v>
      </c>
      <c r="L145" s="25"/>
      <c r="M145" s="25"/>
      <c r="N145" s="25">
        <v>18000</v>
      </c>
      <c r="O145" s="25">
        <f>P145+Q145+R145</f>
        <v>18000</v>
      </c>
      <c r="P145" s="25"/>
      <c r="Q145" s="25"/>
      <c r="R145" s="25">
        <v>18000</v>
      </c>
      <c r="S145" s="25">
        <f>T145+U145+V145</f>
        <v>8800</v>
      </c>
      <c r="T145" s="25"/>
      <c r="U145" s="25"/>
      <c r="V145" s="25">
        <v>8800</v>
      </c>
    </row>
    <row r="146" spans="1:22" ht="15">
      <c r="A146" s="11" t="s">
        <v>12</v>
      </c>
      <c r="B146" s="35" t="s">
        <v>113</v>
      </c>
      <c r="C146" s="23"/>
      <c r="D146" s="23"/>
      <c r="E146" s="23"/>
      <c r="F146" s="23"/>
      <c r="G146" s="24"/>
      <c r="H146" s="24"/>
      <c r="I146" s="24"/>
      <c r="J146" s="24"/>
      <c r="K146" s="24"/>
      <c r="L146" s="24"/>
      <c r="M146" s="24"/>
      <c r="N146" s="24"/>
      <c r="O146" s="24"/>
      <c r="P146" s="24"/>
      <c r="Q146" s="24"/>
      <c r="R146" s="24"/>
      <c r="S146" s="24"/>
      <c r="T146" s="24"/>
      <c r="U146" s="24"/>
      <c r="V146" s="24"/>
    </row>
    <row r="147" spans="1:22" s="14" customFormat="1" ht="30.75">
      <c r="A147" s="11" t="s">
        <v>9</v>
      </c>
      <c r="B147" s="44" t="s">
        <v>297</v>
      </c>
      <c r="C147" s="40"/>
      <c r="D147" s="41"/>
      <c r="E147" s="40"/>
      <c r="F147" s="42"/>
      <c r="G147" s="24">
        <f>G148+G149</f>
        <v>1668</v>
      </c>
      <c r="H147" s="24">
        <f aca="true" t="shared" si="66" ref="H147:V147">H148+H149</f>
        <v>0</v>
      </c>
      <c r="I147" s="24">
        <f t="shared" si="66"/>
        <v>0</v>
      </c>
      <c r="J147" s="24">
        <f t="shared" si="66"/>
        <v>1668</v>
      </c>
      <c r="K147" s="24">
        <f t="shared" si="66"/>
        <v>380</v>
      </c>
      <c r="L147" s="24">
        <f t="shared" si="66"/>
        <v>0</v>
      </c>
      <c r="M147" s="24">
        <f t="shared" si="66"/>
        <v>0</v>
      </c>
      <c r="N147" s="24">
        <f t="shared" si="66"/>
        <v>380</v>
      </c>
      <c r="O147" s="24">
        <f t="shared" si="66"/>
        <v>380</v>
      </c>
      <c r="P147" s="24">
        <f t="shared" si="66"/>
        <v>0</v>
      </c>
      <c r="Q147" s="24">
        <f t="shared" si="66"/>
        <v>0</v>
      </c>
      <c r="R147" s="24">
        <f t="shared" si="66"/>
        <v>380</v>
      </c>
      <c r="S147" s="24">
        <f t="shared" si="66"/>
        <v>1120</v>
      </c>
      <c r="T147" s="24">
        <f t="shared" si="66"/>
        <v>0</v>
      </c>
      <c r="U147" s="24">
        <f t="shared" si="66"/>
        <v>0</v>
      </c>
      <c r="V147" s="24">
        <f t="shared" si="66"/>
        <v>1120</v>
      </c>
    </row>
    <row r="148" spans="1:22" ht="15">
      <c r="A148" s="11">
        <v>1</v>
      </c>
      <c r="B148" s="12" t="s">
        <v>46</v>
      </c>
      <c r="C148" s="23"/>
      <c r="D148" s="23"/>
      <c r="E148" s="23"/>
      <c r="F148" s="23"/>
      <c r="G148" s="24"/>
      <c r="H148" s="24"/>
      <c r="I148" s="24"/>
      <c r="J148" s="24"/>
      <c r="K148" s="24"/>
      <c r="L148" s="24"/>
      <c r="M148" s="24"/>
      <c r="N148" s="24"/>
      <c r="O148" s="24"/>
      <c r="P148" s="24"/>
      <c r="Q148" s="24"/>
      <c r="R148" s="24"/>
      <c r="S148" s="24"/>
      <c r="T148" s="24"/>
      <c r="U148" s="24"/>
      <c r="V148" s="24"/>
    </row>
    <row r="149" spans="1:22" ht="15">
      <c r="A149" s="11">
        <v>2</v>
      </c>
      <c r="B149" s="12" t="s">
        <v>30</v>
      </c>
      <c r="C149" s="23"/>
      <c r="D149" s="23"/>
      <c r="E149" s="23"/>
      <c r="F149" s="23"/>
      <c r="G149" s="24">
        <f aca="true" t="shared" si="67" ref="G149:V149">G152+G150</f>
        <v>1668</v>
      </c>
      <c r="H149" s="24">
        <f t="shared" si="67"/>
        <v>0</v>
      </c>
      <c r="I149" s="24">
        <f t="shared" si="67"/>
        <v>0</v>
      </c>
      <c r="J149" s="24">
        <f t="shared" si="67"/>
        <v>1668</v>
      </c>
      <c r="K149" s="24">
        <f t="shared" si="67"/>
        <v>380</v>
      </c>
      <c r="L149" s="24">
        <f t="shared" si="67"/>
        <v>0</v>
      </c>
      <c r="M149" s="24">
        <f t="shared" si="67"/>
        <v>0</v>
      </c>
      <c r="N149" s="24">
        <f t="shared" si="67"/>
        <v>380</v>
      </c>
      <c r="O149" s="24">
        <f t="shared" si="67"/>
        <v>380</v>
      </c>
      <c r="P149" s="24">
        <f t="shared" si="67"/>
        <v>0</v>
      </c>
      <c r="Q149" s="24">
        <f t="shared" si="67"/>
        <v>0</v>
      </c>
      <c r="R149" s="24">
        <f t="shared" si="67"/>
        <v>380</v>
      </c>
      <c r="S149" s="24">
        <f t="shared" si="67"/>
        <v>1120</v>
      </c>
      <c r="T149" s="24">
        <f t="shared" si="67"/>
        <v>0</v>
      </c>
      <c r="U149" s="24">
        <f t="shared" si="67"/>
        <v>0</v>
      </c>
      <c r="V149" s="24">
        <f t="shared" si="67"/>
        <v>1120</v>
      </c>
    </row>
    <row r="150" spans="1:22" ht="15">
      <c r="A150" s="11" t="s">
        <v>11</v>
      </c>
      <c r="B150" s="74" t="s">
        <v>116</v>
      </c>
      <c r="C150" s="74"/>
      <c r="D150" s="74"/>
      <c r="E150" s="23"/>
      <c r="F150" s="23"/>
      <c r="G150" s="24">
        <f>G151</f>
        <v>1668</v>
      </c>
      <c r="H150" s="24">
        <f aca="true" t="shared" si="68" ref="H150:V150">H151</f>
        <v>0</v>
      </c>
      <c r="I150" s="24">
        <f t="shared" si="68"/>
        <v>0</v>
      </c>
      <c r="J150" s="24">
        <f t="shared" si="68"/>
        <v>1668</v>
      </c>
      <c r="K150" s="24">
        <f t="shared" si="68"/>
        <v>380</v>
      </c>
      <c r="L150" s="24">
        <f t="shared" si="68"/>
        <v>0</v>
      </c>
      <c r="M150" s="24">
        <f t="shared" si="68"/>
        <v>0</v>
      </c>
      <c r="N150" s="24">
        <f t="shared" si="68"/>
        <v>380</v>
      </c>
      <c r="O150" s="24">
        <f t="shared" si="68"/>
        <v>380</v>
      </c>
      <c r="P150" s="24">
        <f t="shared" si="68"/>
        <v>0</v>
      </c>
      <c r="Q150" s="24">
        <f t="shared" si="68"/>
        <v>0</v>
      </c>
      <c r="R150" s="24">
        <f t="shared" si="68"/>
        <v>380</v>
      </c>
      <c r="S150" s="24">
        <f t="shared" si="68"/>
        <v>1120</v>
      </c>
      <c r="T150" s="24">
        <f t="shared" si="68"/>
        <v>0</v>
      </c>
      <c r="U150" s="24">
        <f t="shared" si="68"/>
        <v>0</v>
      </c>
      <c r="V150" s="24">
        <f t="shared" si="68"/>
        <v>1120</v>
      </c>
    </row>
    <row r="151" spans="1:22" ht="66.75">
      <c r="A151" s="11"/>
      <c r="B151" s="58" t="s">
        <v>298</v>
      </c>
      <c r="C151" s="31" t="s">
        <v>104</v>
      </c>
      <c r="D151" s="59" t="s">
        <v>299</v>
      </c>
      <c r="E151" s="57" t="s">
        <v>152</v>
      </c>
      <c r="F151" s="57" t="s">
        <v>300</v>
      </c>
      <c r="G151" s="32">
        <f>H151+I151+J151</f>
        <v>1668</v>
      </c>
      <c r="H151" s="25"/>
      <c r="I151" s="25"/>
      <c r="J151" s="32">
        <v>1668</v>
      </c>
      <c r="K151" s="25">
        <f>L151+M151+N151</f>
        <v>380</v>
      </c>
      <c r="L151" s="25"/>
      <c r="M151" s="25"/>
      <c r="N151" s="25">
        <v>380</v>
      </c>
      <c r="O151" s="25">
        <f>P151+Q151+R151</f>
        <v>380</v>
      </c>
      <c r="P151" s="25"/>
      <c r="Q151" s="25"/>
      <c r="R151" s="25">
        <v>380</v>
      </c>
      <c r="S151" s="25">
        <f>T151+U151+V151</f>
        <v>1120</v>
      </c>
      <c r="T151" s="25"/>
      <c r="U151" s="25"/>
      <c r="V151" s="25">
        <v>1120</v>
      </c>
    </row>
    <row r="152" spans="1:22" ht="15">
      <c r="A152" s="11" t="s">
        <v>12</v>
      </c>
      <c r="B152" s="35" t="s">
        <v>113</v>
      </c>
      <c r="C152" s="23"/>
      <c r="D152" s="23"/>
      <c r="E152" s="23"/>
      <c r="F152" s="23"/>
      <c r="G152" s="24"/>
      <c r="H152" s="24"/>
      <c r="I152" s="24"/>
      <c r="J152" s="24"/>
      <c r="K152" s="24"/>
      <c r="L152" s="24"/>
      <c r="M152" s="24"/>
      <c r="N152" s="24"/>
      <c r="O152" s="24"/>
      <c r="P152" s="24"/>
      <c r="Q152" s="24"/>
      <c r="R152" s="24"/>
      <c r="S152" s="24"/>
      <c r="T152" s="24"/>
      <c r="U152" s="24"/>
      <c r="V152" s="24"/>
    </row>
    <row r="153" spans="1:22" s="14" customFormat="1" ht="30.75">
      <c r="A153" s="11" t="s">
        <v>16</v>
      </c>
      <c r="B153" s="44" t="s">
        <v>136</v>
      </c>
      <c r="C153" s="40"/>
      <c r="D153" s="41"/>
      <c r="E153" s="40"/>
      <c r="F153" s="42"/>
      <c r="G153" s="24">
        <f>G154+G155</f>
        <v>95752</v>
      </c>
      <c r="H153" s="24">
        <f aca="true" t="shared" si="69" ref="H153:U153">H154+H155</f>
        <v>0</v>
      </c>
      <c r="I153" s="24">
        <f t="shared" si="69"/>
        <v>80000</v>
      </c>
      <c r="J153" s="24">
        <f t="shared" si="69"/>
        <v>15752</v>
      </c>
      <c r="K153" s="24">
        <f t="shared" si="69"/>
        <v>70888</v>
      </c>
      <c r="L153" s="24">
        <f t="shared" si="69"/>
        <v>0</v>
      </c>
      <c r="M153" s="24">
        <f t="shared" si="69"/>
        <v>70888</v>
      </c>
      <c r="N153" s="24">
        <f t="shared" si="69"/>
        <v>0</v>
      </c>
      <c r="O153" s="24">
        <f t="shared" si="69"/>
        <v>75354</v>
      </c>
      <c r="P153" s="24">
        <f t="shared" si="69"/>
        <v>0</v>
      </c>
      <c r="Q153" s="24">
        <f t="shared" si="69"/>
        <v>75354</v>
      </c>
      <c r="R153" s="24">
        <f t="shared" si="69"/>
        <v>0</v>
      </c>
      <c r="S153" s="24">
        <f t="shared" si="69"/>
        <v>7549</v>
      </c>
      <c r="T153" s="24">
        <f t="shared" si="69"/>
        <v>0</v>
      </c>
      <c r="U153" s="24">
        <f t="shared" si="69"/>
        <v>4549</v>
      </c>
      <c r="V153" s="24">
        <f>V154+V155</f>
        <v>3000</v>
      </c>
    </row>
    <row r="154" spans="1:22" ht="15">
      <c r="A154" s="11">
        <v>1</v>
      </c>
      <c r="B154" s="12" t="s">
        <v>46</v>
      </c>
      <c r="C154" s="23"/>
      <c r="D154" s="23"/>
      <c r="E154" s="23"/>
      <c r="F154" s="23"/>
      <c r="G154" s="24"/>
      <c r="H154" s="24"/>
      <c r="I154" s="24"/>
      <c r="J154" s="24"/>
      <c r="K154" s="24"/>
      <c r="L154" s="24"/>
      <c r="M154" s="24"/>
      <c r="N154" s="24"/>
      <c r="O154" s="24"/>
      <c r="P154" s="24"/>
      <c r="Q154" s="24"/>
      <c r="R154" s="24"/>
      <c r="S154" s="24"/>
      <c r="T154" s="24"/>
      <c r="U154" s="24"/>
      <c r="V154" s="24"/>
    </row>
    <row r="155" spans="1:22" ht="15">
      <c r="A155" s="11">
        <v>2</v>
      </c>
      <c r="B155" s="12" t="s">
        <v>30</v>
      </c>
      <c r="C155" s="23"/>
      <c r="D155" s="23"/>
      <c r="E155" s="23"/>
      <c r="F155" s="23"/>
      <c r="G155" s="24">
        <f aca="true" t="shared" si="70" ref="G155:V155">G156+G158</f>
        <v>95752</v>
      </c>
      <c r="H155" s="24">
        <f t="shared" si="70"/>
        <v>0</v>
      </c>
      <c r="I155" s="24">
        <f t="shared" si="70"/>
        <v>80000</v>
      </c>
      <c r="J155" s="24">
        <f t="shared" si="70"/>
        <v>15752</v>
      </c>
      <c r="K155" s="24">
        <f t="shared" si="70"/>
        <v>70888</v>
      </c>
      <c r="L155" s="24">
        <f t="shared" si="70"/>
        <v>0</v>
      </c>
      <c r="M155" s="24">
        <f t="shared" si="70"/>
        <v>70888</v>
      </c>
      <c r="N155" s="24">
        <f t="shared" si="70"/>
        <v>0</v>
      </c>
      <c r="O155" s="24">
        <f t="shared" si="70"/>
        <v>75354</v>
      </c>
      <c r="P155" s="24">
        <f t="shared" si="70"/>
        <v>0</v>
      </c>
      <c r="Q155" s="24">
        <f t="shared" si="70"/>
        <v>75354</v>
      </c>
      <c r="R155" s="24">
        <f t="shared" si="70"/>
        <v>0</v>
      </c>
      <c r="S155" s="24">
        <f t="shared" si="70"/>
        <v>7549</v>
      </c>
      <c r="T155" s="24">
        <f t="shared" si="70"/>
        <v>0</v>
      </c>
      <c r="U155" s="24">
        <f t="shared" si="70"/>
        <v>4549</v>
      </c>
      <c r="V155" s="24">
        <f t="shared" si="70"/>
        <v>3000</v>
      </c>
    </row>
    <row r="156" spans="1:22" ht="15">
      <c r="A156" s="11" t="s">
        <v>11</v>
      </c>
      <c r="B156" s="12" t="s">
        <v>100</v>
      </c>
      <c r="C156" s="23"/>
      <c r="D156" s="23"/>
      <c r="E156" s="23"/>
      <c r="F156" s="23"/>
      <c r="G156" s="24">
        <f aca="true" t="shared" si="71" ref="G156:V156">G157</f>
        <v>95752</v>
      </c>
      <c r="H156" s="24">
        <f t="shared" si="71"/>
        <v>0</v>
      </c>
      <c r="I156" s="24">
        <f t="shared" si="71"/>
        <v>80000</v>
      </c>
      <c r="J156" s="24">
        <f t="shared" si="71"/>
        <v>15752</v>
      </c>
      <c r="K156" s="24">
        <f t="shared" si="71"/>
        <v>70888</v>
      </c>
      <c r="L156" s="24">
        <f t="shared" si="71"/>
        <v>0</v>
      </c>
      <c r="M156" s="24">
        <f t="shared" si="71"/>
        <v>70888</v>
      </c>
      <c r="N156" s="24">
        <f t="shared" si="71"/>
        <v>0</v>
      </c>
      <c r="O156" s="24">
        <f t="shared" si="71"/>
        <v>75354</v>
      </c>
      <c r="P156" s="24">
        <f t="shared" si="71"/>
        <v>0</v>
      </c>
      <c r="Q156" s="24">
        <f t="shared" si="71"/>
        <v>75354</v>
      </c>
      <c r="R156" s="24">
        <f t="shared" si="71"/>
        <v>0</v>
      </c>
      <c r="S156" s="24">
        <f t="shared" si="71"/>
        <v>7549</v>
      </c>
      <c r="T156" s="24">
        <f t="shared" si="71"/>
        <v>0</v>
      </c>
      <c r="U156" s="24">
        <f t="shared" si="71"/>
        <v>4549</v>
      </c>
      <c r="V156" s="24">
        <f t="shared" si="71"/>
        <v>3000</v>
      </c>
    </row>
    <row r="157" spans="1:22" ht="117">
      <c r="A157" s="7">
        <v>1</v>
      </c>
      <c r="B157" s="58" t="s">
        <v>75</v>
      </c>
      <c r="C157" s="31" t="s">
        <v>35</v>
      </c>
      <c r="D157" s="59" t="s">
        <v>301</v>
      </c>
      <c r="E157" s="57" t="s">
        <v>87</v>
      </c>
      <c r="F157" s="57" t="s">
        <v>302</v>
      </c>
      <c r="G157" s="32">
        <v>95752</v>
      </c>
      <c r="H157" s="25"/>
      <c r="I157" s="25">
        <v>80000</v>
      </c>
      <c r="J157" s="25">
        <v>15752</v>
      </c>
      <c r="K157" s="25">
        <f>L157+M157+N157</f>
        <v>70888</v>
      </c>
      <c r="L157" s="25"/>
      <c r="M157" s="25">
        <f>25438+45450</f>
        <v>70888</v>
      </c>
      <c r="N157" s="25"/>
      <c r="O157" s="25">
        <f>P157+Q157+R157</f>
        <v>75354</v>
      </c>
      <c r="P157" s="25"/>
      <c r="Q157" s="25">
        <v>75354</v>
      </c>
      <c r="R157" s="25"/>
      <c r="S157" s="25">
        <f>T157+U157+V157</f>
        <v>7549</v>
      </c>
      <c r="T157" s="25"/>
      <c r="U157" s="25">
        <v>4549</v>
      </c>
      <c r="V157" s="25">
        <v>3000</v>
      </c>
    </row>
    <row r="158" spans="1:22" ht="15">
      <c r="A158" s="11" t="s">
        <v>12</v>
      </c>
      <c r="B158" s="74" t="s">
        <v>101</v>
      </c>
      <c r="C158" s="74"/>
      <c r="D158" s="74"/>
      <c r="E158" s="23"/>
      <c r="F158" s="23"/>
      <c r="G158" s="24"/>
      <c r="H158" s="24"/>
      <c r="I158" s="24"/>
      <c r="J158" s="24"/>
      <c r="K158" s="24"/>
      <c r="L158" s="24"/>
      <c r="M158" s="24"/>
      <c r="N158" s="24"/>
      <c r="O158" s="24"/>
      <c r="P158" s="24"/>
      <c r="Q158" s="24"/>
      <c r="R158" s="24"/>
      <c r="S158" s="24"/>
      <c r="T158" s="24"/>
      <c r="U158" s="24"/>
      <c r="V158" s="24"/>
    </row>
    <row r="159" spans="1:22" s="14" customFormat="1" ht="30.75">
      <c r="A159" s="11" t="s">
        <v>39</v>
      </c>
      <c r="B159" s="44" t="s">
        <v>169</v>
      </c>
      <c r="C159" s="40"/>
      <c r="D159" s="41"/>
      <c r="E159" s="40"/>
      <c r="F159" s="42"/>
      <c r="G159" s="24">
        <f>G160+G161</f>
        <v>29457</v>
      </c>
      <c r="H159" s="24">
        <f aca="true" t="shared" si="72" ref="H159:V159">H160+H161</f>
        <v>0</v>
      </c>
      <c r="I159" s="24">
        <f t="shared" si="72"/>
        <v>0</v>
      </c>
      <c r="J159" s="24">
        <f t="shared" si="72"/>
        <v>29310</v>
      </c>
      <c r="K159" s="24">
        <f t="shared" si="72"/>
        <v>21500</v>
      </c>
      <c r="L159" s="24">
        <f t="shared" si="72"/>
        <v>0</v>
      </c>
      <c r="M159" s="24">
        <f t="shared" si="72"/>
        <v>0</v>
      </c>
      <c r="N159" s="24">
        <f t="shared" si="72"/>
        <v>21500</v>
      </c>
      <c r="O159" s="24">
        <f t="shared" si="72"/>
        <v>21500</v>
      </c>
      <c r="P159" s="24">
        <f t="shared" si="72"/>
        <v>0</v>
      </c>
      <c r="Q159" s="24">
        <f t="shared" si="72"/>
        <v>0</v>
      </c>
      <c r="R159" s="24">
        <f t="shared" si="72"/>
        <v>21500</v>
      </c>
      <c r="S159" s="24">
        <f t="shared" si="72"/>
        <v>3500</v>
      </c>
      <c r="T159" s="24">
        <f t="shared" si="72"/>
        <v>0</v>
      </c>
      <c r="U159" s="24">
        <f t="shared" si="72"/>
        <v>0</v>
      </c>
      <c r="V159" s="24">
        <f t="shared" si="72"/>
        <v>3500</v>
      </c>
    </row>
    <row r="160" spans="1:22" ht="15">
      <c r="A160" s="11">
        <v>1</v>
      </c>
      <c r="B160" s="12" t="s">
        <v>46</v>
      </c>
      <c r="C160" s="23"/>
      <c r="D160" s="23"/>
      <c r="E160" s="23"/>
      <c r="F160" s="23"/>
      <c r="G160" s="24"/>
      <c r="H160" s="24"/>
      <c r="I160" s="24"/>
      <c r="J160" s="24"/>
      <c r="K160" s="24"/>
      <c r="L160" s="24"/>
      <c r="M160" s="24"/>
      <c r="N160" s="24"/>
      <c r="O160" s="24"/>
      <c r="P160" s="24"/>
      <c r="Q160" s="24"/>
      <c r="R160" s="24"/>
      <c r="S160" s="24"/>
      <c r="T160" s="24"/>
      <c r="U160" s="24"/>
      <c r="V160" s="24"/>
    </row>
    <row r="161" spans="1:22" ht="15">
      <c r="A161" s="11">
        <v>2</v>
      </c>
      <c r="B161" s="12" t="s">
        <v>30</v>
      </c>
      <c r="C161" s="23"/>
      <c r="D161" s="23"/>
      <c r="E161" s="23"/>
      <c r="F161" s="23"/>
      <c r="G161" s="24">
        <f aca="true" t="shared" si="73" ref="G161:V161">G162+G164</f>
        <v>29457</v>
      </c>
      <c r="H161" s="24">
        <f t="shared" si="73"/>
        <v>0</v>
      </c>
      <c r="I161" s="24">
        <f t="shared" si="73"/>
        <v>0</v>
      </c>
      <c r="J161" s="24">
        <f t="shared" si="73"/>
        <v>29310</v>
      </c>
      <c r="K161" s="24">
        <f t="shared" si="73"/>
        <v>21500</v>
      </c>
      <c r="L161" s="24">
        <f t="shared" si="73"/>
        <v>0</v>
      </c>
      <c r="M161" s="24">
        <f t="shared" si="73"/>
        <v>0</v>
      </c>
      <c r="N161" s="24">
        <f t="shared" si="73"/>
        <v>21500</v>
      </c>
      <c r="O161" s="24">
        <f t="shared" si="73"/>
        <v>21500</v>
      </c>
      <c r="P161" s="24">
        <f t="shared" si="73"/>
        <v>0</v>
      </c>
      <c r="Q161" s="24">
        <f t="shared" si="73"/>
        <v>0</v>
      </c>
      <c r="R161" s="24">
        <f t="shared" si="73"/>
        <v>21500</v>
      </c>
      <c r="S161" s="24">
        <f t="shared" si="73"/>
        <v>3500</v>
      </c>
      <c r="T161" s="24">
        <f t="shared" si="73"/>
        <v>0</v>
      </c>
      <c r="U161" s="24">
        <f t="shared" si="73"/>
        <v>0</v>
      </c>
      <c r="V161" s="24">
        <f t="shared" si="73"/>
        <v>3500</v>
      </c>
    </row>
    <row r="162" spans="1:22" ht="15">
      <c r="A162" s="11" t="s">
        <v>11</v>
      </c>
      <c r="B162" s="12" t="s">
        <v>116</v>
      </c>
      <c r="C162" s="23"/>
      <c r="D162" s="23"/>
      <c r="E162" s="23"/>
      <c r="F162" s="23"/>
      <c r="G162" s="24">
        <f>G163</f>
        <v>29457</v>
      </c>
      <c r="H162" s="24">
        <f aca="true" t="shared" si="74" ref="H162:V162">H163</f>
        <v>0</v>
      </c>
      <c r="I162" s="24">
        <f t="shared" si="74"/>
        <v>0</v>
      </c>
      <c r="J162" s="24">
        <f t="shared" si="74"/>
        <v>29310</v>
      </c>
      <c r="K162" s="24">
        <f t="shared" si="74"/>
        <v>21500</v>
      </c>
      <c r="L162" s="24">
        <f t="shared" si="74"/>
        <v>0</v>
      </c>
      <c r="M162" s="24">
        <f t="shared" si="74"/>
        <v>0</v>
      </c>
      <c r="N162" s="24">
        <f t="shared" si="74"/>
        <v>21500</v>
      </c>
      <c r="O162" s="24">
        <f t="shared" si="74"/>
        <v>21500</v>
      </c>
      <c r="P162" s="24">
        <f t="shared" si="74"/>
        <v>0</v>
      </c>
      <c r="Q162" s="24">
        <f t="shared" si="74"/>
        <v>0</v>
      </c>
      <c r="R162" s="24">
        <f t="shared" si="74"/>
        <v>21500</v>
      </c>
      <c r="S162" s="24">
        <f t="shared" si="74"/>
        <v>3500</v>
      </c>
      <c r="T162" s="24">
        <f t="shared" si="74"/>
        <v>0</v>
      </c>
      <c r="U162" s="24">
        <f t="shared" si="74"/>
        <v>0</v>
      </c>
      <c r="V162" s="24">
        <f t="shared" si="74"/>
        <v>3500</v>
      </c>
    </row>
    <row r="163" spans="1:22" ht="78">
      <c r="A163" s="13">
        <v>1</v>
      </c>
      <c r="B163" s="58" t="s">
        <v>137</v>
      </c>
      <c r="C163" s="52" t="s">
        <v>110</v>
      </c>
      <c r="D163" s="13" t="s">
        <v>138</v>
      </c>
      <c r="E163" s="57" t="s">
        <v>107</v>
      </c>
      <c r="F163" s="57" t="s">
        <v>303</v>
      </c>
      <c r="G163" s="32">
        <v>29457</v>
      </c>
      <c r="H163" s="25"/>
      <c r="I163" s="25"/>
      <c r="J163" s="32">
        <v>29310</v>
      </c>
      <c r="K163" s="25">
        <f>L163+M163+N163</f>
        <v>21500</v>
      </c>
      <c r="L163" s="25"/>
      <c r="M163" s="25"/>
      <c r="N163" s="25">
        <v>21500</v>
      </c>
      <c r="O163" s="25">
        <f>P163+Q163+R163</f>
        <v>21500</v>
      </c>
      <c r="P163" s="25"/>
      <c r="Q163" s="25"/>
      <c r="R163" s="25">
        <v>21500</v>
      </c>
      <c r="S163" s="25">
        <f>T163+U163+V163</f>
        <v>3500</v>
      </c>
      <c r="T163" s="25"/>
      <c r="U163" s="25"/>
      <c r="V163" s="25">
        <v>3500</v>
      </c>
    </row>
    <row r="164" spans="1:22" ht="15">
      <c r="A164" s="11" t="s">
        <v>12</v>
      </c>
      <c r="B164" s="74" t="s">
        <v>101</v>
      </c>
      <c r="C164" s="74"/>
      <c r="D164" s="74"/>
      <c r="E164" s="23"/>
      <c r="F164" s="23"/>
      <c r="G164" s="24"/>
      <c r="H164" s="24"/>
      <c r="I164" s="24"/>
      <c r="J164" s="24"/>
      <c r="K164" s="24"/>
      <c r="L164" s="24"/>
      <c r="M164" s="24"/>
      <c r="N164" s="24"/>
      <c r="O164" s="24"/>
      <c r="P164" s="24"/>
      <c r="Q164" s="24"/>
      <c r="R164" s="24"/>
      <c r="S164" s="24"/>
      <c r="T164" s="24"/>
      <c r="U164" s="24"/>
      <c r="V164" s="24"/>
    </row>
    <row r="165" spans="1:22" s="14" customFormat="1" ht="15">
      <c r="A165" s="11" t="s">
        <v>40</v>
      </c>
      <c r="B165" s="44" t="s">
        <v>141</v>
      </c>
      <c r="C165" s="40"/>
      <c r="D165" s="41"/>
      <c r="E165" s="40"/>
      <c r="F165" s="42"/>
      <c r="G165" s="24">
        <f>G166+G167</f>
        <v>468094</v>
      </c>
      <c r="H165" s="24">
        <f aca="true" t="shared" si="75" ref="H165:V165">H166+H167</f>
        <v>0</v>
      </c>
      <c r="I165" s="24">
        <f t="shared" si="75"/>
        <v>360400</v>
      </c>
      <c r="J165" s="24">
        <f t="shared" si="75"/>
        <v>107694</v>
      </c>
      <c r="K165" s="24">
        <f t="shared" si="75"/>
        <v>7751</v>
      </c>
      <c r="L165" s="24">
        <f t="shared" si="75"/>
        <v>0</v>
      </c>
      <c r="M165" s="24">
        <f t="shared" si="75"/>
        <v>0</v>
      </c>
      <c r="N165" s="24">
        <f t="shared" si="75"/>
        <v>7751</v>
      </c>
      <c r="O165" s="24">
        <f t="shared" si="75"/>
        <v>47000</v>
      </c>
      <c r="P165" s="24">
        <f t="shared" si="75"/>
        <v>0</v>
      </c>
      <c r="Q165" s="24">
        <f t="shared" si="75"/>
        <v>0</v>
      </c>
      <c r="R165" s="24">
        <f t="shared" si="75"/>
        <v>47000</v>
      </c>
      <c r="S165" s="24">
        <f t="shared" si="75"/>
        <v>248013</v>
      </c>
      <c r="T165" s="24">
        <f t="shared" si="75"/>
        <v>0</v>
      </c>
      <c r="U165" s="24">
        <f t="shared" si="75"/>
        <v>233013</v>
      </c>
      <c r="V165" s="24">
        <f t="shared" si="75"/>
        <v>15000</v>
      </c>
    </row>
    <row r="166" spans="1:22" ht="15">
      <c r="A166" s="11">
        <v>1</v>
      </c>
      <c r="B166" s="12" t="s">
        <v>46</v>
      </c>
      <c r="C166" s="23"/>
      <c r="D166" s="23"/>
      <c r="E166" s="23"/>
      <c r="F166" s="23"/>
      <c r="G166" s="24"/>
      <c r="H166" s="24"/>
      <c r="I166" s="24"/>
      <c r="J166" s="24"/>
      <c r="K166" s="24"/>
      <c r="L166" s="24"/>
      <c r="M166" s="24"/>
      <c r="N166" s="24"/>
      <c r="O166" s="24"/>
      <c r="P166" s="24"/>
      <c r="Q166" s="24"/>
      <c r="R166" s="24"/>
      <c r="S166" s="24"/>
      <c r="T166" s="24"/>
      <c r="U166" s="24"/>
      <c r="V166" s="24"/>
    </row>
    <row r="167" spans="1:22" ht="15">
      <c r="A167" s="11">
        <v>2</v>
      </c>
      <c r="B167" s="12" t="s">
        <v>30</v>
      </c>
      <c r="C167" s="23"/>
      <c r="D167" s="23"/>
      <c r="E167" s="23"/>
      <c r="F167" s="23"/>
      <c r="G167" s="24">
        <f aca="true" t="shared" si="76" ref="G167:V167">G168+G170</f>
        <v>468094</v>
      </c>
      <c r="H167" s="24">
        <f t="shared" si="76"/>
        <v>0</v>
      </c>
      <c r="I167" s="24">
        <f t="shared" si="76"/>
        <v>360400</v>
      </c>
      <c r="J167" s="24">
        <f t="shared" si="76"/>
        <v>107694</v>
      </c>
      <c r="K167" s="24">
        <f t="shared" si="76"/>
        <v>7751</v>
      </c>
      <c r="L167" s="24">
        <f t="shared" si="76"/>
        <v>0</v>
      </c>
      <c r="M167" s="24">
        <f t="shared" si="76"/>
        <v>0</v>
      </c>
      <c r="N167" s="24">
        <f t="shared" si="76"/>
        <v>7751</v>
      </c>
      <c r="O167" s="24">
        <f t="shared" si="76"/>
        <v>47000</v>
      </c>
      <c r="P167" s="24">
        <f t="shared" si="76"/>
        <v>0</v>
      </c>
      <c r="Q167" s="24">
        <f t="shared" si="76"/>
        <v>0</v>
      </c>
      <c r="R167" s="24">
        <f t="shared" si="76"/>
        <v>47000</v>
      </c>
      <c r="S167" s="24">
        <f t="shared" si="76"/>
        <v>248013</v>
      </c>
      <c r="T167" s="24">
        <f t="shared" si="76"/>
        <v>0</v>
      </c>
      <c r="U167" s="24">
        <f t="shared" si="76"/>
        <v>233013</v>
      </c>
      <c r="V167" s="24">
        <f t="shared" si="76"/>
        <v>15000</v>
      </c>
    </row>
    <row r="168" spans="1:22" ht="15">
      <c r="A168" s="11" t="s">
        <v>11</v>
      </c>
      <c r="B168" s="12" t="s">
        <v>116</v>
      </c>
      <c r="C168" s="23"/>
      <c r="D168" s="23"/>
      <c r="E168" s="23"/>
      <c r="F168" s="23"/>
      <c r="G168" s="24">
        <f>G169</f>
        <v>58052</v>
      </c>
      <c r="H168" s="24">
        <f aca="true" t="shared" si="77" ref="H168:V168">H169</f>
        <v>0</v>
      </c>
      <c r="I168" s="24">
        <f t="shared" si="77"/>
        <v>0</v>
      </c>
      <c r="J168" s="24">
        <f>J169</f>
        <v>58052</v>
      </c>
      <c r="K168" s="24">
        <f t="shared" si="77"/>
        <v>7751</v>
      </c>
      <c r="L168" s="24">
        <f t="shared" si="77"/>
        <v>0</v>
      </c>
      <c r="M168" s="24">
        <f t="shared" si="77"/>
        <v>0</v>
      </c>
      <c r="N168" s="24">
        <f t="shared" si="77"/>
        <v>7751</v>
      </c>
      <c r="O168" s="24">
        <f t="shared" si="77"/>
        <v>47000</v>
      </c>
      <c r="P168" s="24">
        <f t="shared" si="77"/>
        <v>0</v>
      </c>
      <c r="Q168" s="24">
        <f t="shared" si="77"/>
        <v>0</v>
      </c>
      <c r="R168" s="24">
        <f t="shared" si="77"/>
        <v>47000</v>
      </c>
      <c r="S168" s="24">
        <f t="shared" si="77"/>
        <v>5000</v>
      </c>
      <c r="T168" s="24">
        <f t="shared" si="77"/>
        <v>0</v>
      </c>
      <c r="U168" s="24">
        <f t="shared" si="77"/>
        <v>0</v>
      </c>
      <c r="V168" s="24">
        <f t="shared" si="77"/>
        <v>5000</v>
      </c>
    </row>
    <row r="169" spans="1:22" ht="50.25">
      <c r="A169" s="13"/>
      <c r="B169" s="60" t="s">
        <v>139</v>
      </c>
      <c r="C169" s="30" t="s">
        <v>109</v>
      </c>
      <c r="D169" s="59" t="s">
        <v>140</v>
      </c>
      <c r="E169" s="31" t="s">
        <v>103</v>
      </c>
      <c r="F169" s="31" t="s">
        <v>304</v>
      </c>
      <c r="G169" s="32">
        <v>58052</v>
      </c>
      <c r="H169" s="25"/>
      <c r="I169" s="25"/>
      <c r="J169" s="32">
        <v>58052</v>
      </c>
      <c r="K169" s="25">
        <f>L169+M169+N169</f>
        <v>7751</v>
      </c>
      <c r="L169" s="25"/>
      <c r="M169" s="25"/>
      <c r="N169" s="25">
        <v>7751</v>
      </c>
      <c r="O169" s="25">
        <f>P169+Q169+R169</f>
        <v>47000</v>
      </c>
      <c r="P169" s="25"/>
      <c r="Q169" s="25"/>
      <c r="R169" s="25">
        <v>47000</v>
      </c>
      <c r="S169" s="25">
        <f>T169+U169+V169</f>
        <v>5000</v>
      </c>
      <c r="T169" s="25"/>
      <c r="U169" s="25"/>
      <c r="V169" s="25">
        <v>5000</v>
      </c>
    </row>
    <row r="170" spans="1:22" ht="15">
      <c r="A170" s="11" t="s">
        <v>12</v>
      </c>
      <c r="B170" s="74" t="s">
        <v>101</v>
      </c>
      <c r="C170" s="74"/>
      <c r="D170" s="74"/>
      <c r="E170" s="23"/>
      <c r="F170" s="23"/>
      <c r="G170" s="24">
        <f>G171</f>
        <v>410042</v>
      </c>
      <c r="H170" s="24">
        <f aca="true" t="shared" si="78" ref="H170:V170">H171</f>
        <v>0</v>
      </c>
      <c r="I170" s="24">
        <f t="shared" si="78"/>
        <v>360400</v>
      </c>
      <c r="J170" s="24">
        <f t="shared" si="78"/>
        <v>49642</v>
      </c>
      <c r="K170" s="24">
        <f t="shared" si="78"/>
        <v>0</v>
      </c>
      <c r="L170" s="24">
        <f t="shared" si="78"/>
        <v>0</v>
      </c>
      <c r="M170" s="24">
        <f t="shared" si="78"/>
        <v>0</v>
      </c>
      <c r="N170" s="24">
        <f t="shared" si="78"/>
        <v>0</v>
      </c>
      <c r="O170" s="24">
        <f t="shared" si="78"/>
        <v>0</v>
      </c>
      <c r="P170" s="24">
        <f t="shared" si="78"/>
        <v>0</v>
      </c>
      <c r="Q170" s="24">
        <f t="shared" si="78"/>
        <v>0</v>
      </c>
      <c r="R170" s="24">
        <f t="shared" si="78"/>
        <v>0</v>
      </c>
      <c r="S170" s="24">
        <f t="shared" si="78"/>
        <v>243013</v>
      </c>
      <c r="T170" s="24">
        <f t="shared" si="78"/>
        <v>0</v>
      </c>
      <c r="U170" s="24">
        <f t="shared" si="78"/>
        <v>233013</v>
      </c>
      <c r="V170" s="24">
        <f t="shared" si="78"/>
        <v>10000</v>
      </c>
    </row>
    <row r="171" spans="1:22" ht="84">
      <c r="A171" s="7"/>
      <c r="B171" s="58" t="s">
        <v>305</v>
      </c>
      <c r="C171" s="31" t="s">
        <v>306</v>
      </c>
      <c r="D171" s="31" t="s">
        <v>307</v>
      </c>
      <c r="E171" s="57" t="s">
        <v>142</v>
      </c>
      <c r="F171" s="57"/>
      <c r="G171" s="32">
        <f>H171+I171+J171</f>
        <v>410042</v>
      </c>
      <c r="H171" s="25"/>
      <c r="I171" s="25">
        <v>360400</v>
      </c>
      <c r="J171" s="32">
        <f>410042-I171</f>
        <v>49642</v>
      </c>
      <c r="K171" s="25">
        <f>L171+M171+N171</f>
        <v>0</v>
      </c>
      <c r="L171" s="25"/>
      <c r="M171" s="25"/>
      <c r="N171" s="25"/>
      <c r="O171" s="25">
        <f>P171+Q171+R171</f>
        <v>0</v>
      </c>
      <c r="P171" s="25"/>
      <c r="Q171" s="25"/>
      <c r="R171" s="25"/>
      <c r="S171" s="25">
        <f>T171+U171+V171</f>
        <v>243013</v>
      </c>
      <c r="T171" s="25"/>
      <c r="U171" s="25">
        <v>233013</v>
      </c>
      <c r="V171" s="25">
        <v>10000</v>
      </c>
    </row>
    <row r="172" spans="1:22" s="14" customFormat="1" ht="30.75">
      <c r="A172" s="11" t="s">
        <v>41</v>
      </c>
      <c r="B172" s="44" t="s">
        <v>70</v>
      </c>
      <c r="C172" s="40"/>
      <c r="D172" s="41"/>
      <c r="E172" s="40"/>
      <c r="F172" s="42"/>
      <c r="G172" s="24">
        <f>G173+G174</f>
        <v>110187</v>
      </c>
      <c r="H172" s="24">
        <f aca="true" t="shared" si="79" ref="H172:V172">H173+H174</f>
        <v>0</v>
      </c>
      <c r="I172" s="24">
        <f t="shared" si="79"/>
        <v>0</v>
      </c>
      <c r="J172" s="24">
        <f t="shared" si="79"/>
        <v>110187</v>
      </c>
      <c r="K172" s="24">
        <f t="shared" si="79"/>
        <v>28650</v>
      </c>
      <c r="L172" s="24">
        <f t="shared" si="79"/>
        <v>0</v>
      </c>
      <c r="M172" s="24">
        <f t="shared" si="79"/>
        <v>0</v>
      </c>
      <c r="N172" s="24">
        <f t="shared" si="79"/>
        <v>28650</v>
      </c>
      <c r="O172" s="24">
        <f t="shared" si="79"/>
        <v>28650</v>
      </c>
      <c r="P172" s="24">
        <f t="shared" si="79"/>
        <v>0</v>
      </c>
      <c r="Q172" s="24">
        <f t="shared" si="79"/>
        <v>0</v>
      </c>
      <c r="R172" s="24">
        <f t="shared" si="79"/>
        <v>28650</v>
      </c>
      <c r="S172" s="24">
        <f t="shared" si="79"/>
        <v>37350</v>
      </c>
      <c r="T172" s="24">
        <f t="shared" si="79"/>
        <v>0</v>
      </c>
      <c r="U172" s="24">
        <f t="shared" si="79"/>
        <v>0</v>
      </c>
      <c r="V172" s="24">
        <f t="shared" si="79"/>
        <v>37350</v>
      </c>
    </row>
    <row r="173" spans="1:22" ht="15">
      <c r="A173" s="11">
        <v>1</v>
      </c>
      <c r="B173" s="12" t="s">
        <v>46</v>
      </c>
      <c r="C173" s="23"/>
      <c r="D173" s="23"/>
      <c r="E173" s="23"/>
      <c r="F173" s="23"/>
      <c r="G173" s="12"/>
      <c r="H173" s="12"/>
      <c r="I173" s="12"/>
      <c r="J173" s="12"/>
      <c r="K173" s="12"/>
      <c r="L173" s="12"/>
      <c r="M173" s="12"/>
      <c r="N173" s="12"/>
      <c r="O173" s="12"/>
      <c r="P173" s="12"/>
      <c r="Q173" s="12"/>
      <c r="R173" s="12"/>
      <c r="S173" s="12"/>
      <c r="T173" s="12"/>
      <c r="U173" s="12"/>
      <c r="V173" s="12"/>
    </row>
    <row r="174" spans="1:22" ht="15">
      <c r="A174" s="11">
        <v>2</v>
      </c>
      <c r="B174" s="12" t="s">
        <v>30</v>
      </c>
      <c r="C174" s="23"/>
      <c r="D174" s="23"/>
      <c r="E174" s="23"/>
      <c r="F174" s="23"/>
      <c r="G174" s="12">
        <f aca="true" t="shared" si="80" ref="G174:V174">G175+G177</f>
        <v>110187</v>
      </c>
      <c r="H174" s="12">
        <f t="shared" si="80"/>
        <v>0</v>
      </c>
      <c r="I174" s="12">
        <f t="shared" si="80"/>
        <v>0</v>
      </c>
      <c r="J174" s="12">
        <f t="shared" si="80"/>
        <v>110187</v>
      </c>
      <c r="K174" s="12">
        <f t="shared" si="80"/>
        <v>28650</v>
      </c>
      <c r="L174" s="12">
        <f t="shared" si="80"/>
        <v>0</v>
      </c>
      <c r="M174" s="12">
        <f t="shared" si="80"/>
        <v>0</v>
      </c>
      <c r="N174" s="12">
        <f t="shared" si="80"/>
        <v>28650</v>
      </c>
      <c r="O174" s="12">
        <f t="shared" si="80"/>
        <v>28650</v>
      </c>
      <c r="P174" s="12">
        <f t="shared" si="80"/>
        <v>0</v>
      </c>
      <c r="Q174" s="12">
        <f t="shared" si="80"/>
        <v>0</v>
      </c>
      <c r="R174" s="12">
        <f t="shared" si="80"/>
        <v>28650</v>
      </c>
      <c r="S174" s="12">
        <f t="shared" si="80"/>
        <v>37350</v>
      </c>
      <c r="T174" s="12">
        <f t="shared" si="80"/>
        <v>0</v>
      </c>
      <c r="U174" s="12">
        <f t="shared" si="80"/>
        <v>0</v>
      </c>
      <c r="V174" s="12">
        <f t="shared" si="80"/>
        <v>37350</v>
      </c>
    </row>
    <row r="175" spans="1:22" ht="15">
      <c r="A175" s="11" t="s">
        <v>11</v>
      </c>
      <c r="B175" s="12" t="s">
        <v>100</v>
      </c>
      <c r="C175" s="23"/>
      <c r="D175" s="23"/>
      <c r="E175" s="23"/>
      <c r="F175" s="23"/>
      <c r="G175" s="12">
        <f>G176</f>
        <v>30691</v>
      </c>
      <c r="H175" s="12">
        <f aca="true" t="shared" si="81" ref="H175:V175">H176</f>
        <v>0</v>
      </c>
      <c r="I175" s="12">
        <f t="shared" si="81"/>
        <v>0</v>
      </c>
      <c r="J175" s="12">
        <f t="shared" si="81"/>
        <v>30691</v>
      </c>
      <c r="K175" s="12">
        <f>K176</f>
        <v>28650</v>
      </c>
      <c r="L175" s="12">
        <f t="shared" si="81"/>
        <v>0</v>
      </c>
      <c r="M175" s="12">
        <f t="shared" si="81"/>
        <v>0</v>
      </c>
      <c r="N175" s="12">
        <f t="shared" si="81"/>
        <v>28650</v>
      </c>
      <c r="O175" s="12">
        <f t="shared" si="81"/>
        <v>28650</v>
      </c>
      <c r="P175" s="12">
        <f t="shared" si="81"/>
        <v>0</v>
      </c>
      <c r="Q175" s="12">
        <f t="shared" si="81"/>
        <v>0</v>
      </c>
      <c r="R175" s="12">
        <f t="shared" si="81"/>
        <v>28650</v>
      </c>
      <c r="S175" s="12">
        <f t="shared" si="81"/>
        <v>350</v>
      </c>
      <c r="T175" s="12">
        <f t="shared" si="81"/>
        <v>0</v>
      </c>
      <c r="U175" s="12">
        <f t="shared" si="81"/>
        <v>0</v>
      </c>
      <c r="V175" s="12">
        <f t="shared" si="81"/>
        <v>350</v>
      </c>
    </row>
    <row r="176" spans="1:22" ht="50.25">
      <c r="A176" s="7"/>
      <c r="B176" s="58" t="s">
        <v>143</v>
      </c>
      <c r="C176" s="31" t="s">
        <v>144</v>
      </c>
      <c r="D176" s="31" t="s">
        <v>145</v>
      </c>
      <c r="E176" s="57" t="s">
        <v>107</v>
      </c>
      <c r="F176" s="57" t="s">
        <v>308</v>
      </c>
      <c r="G176" s="32">
        <f>H176+I176+J176</f>
        <v>30691</v>
      </c>
      <c r="H176" s="25"/>
      <c r="I176" s="25"/>
      <c r="J176" s="32">
        <v>30691</v>
      </c>
      <c r="K176" s="25">
        <f>L176+M176+N176</f>
        <v>28650</v>
      </c>
      <c r="L176" s="25"/>
      <c r="M176" s="25"/>
      <c r="N176" s="25">
        <v>28650</v>
      </c>
      <c r="O176" s="25">
        <f>P176+Q176+R176</f>
        <v>28650</v>
      </c>
      <c r="P176" s="25"/>
      <c r="Q176" s="25"/>
      <c r="R176" s="25">
        <v>28650</v>
      </c>
      <c r="S176" s="25">
        <f>T176+U176+V176</f>
        <v>350</v>
      </c>
      <c r="T176" s="25"/>
      <c r="U176" s="25"/>
      <c r="V176" s="25">
        <v>350</v>
      </c>
    </row>
    <row r="177" spans="1:22" ht="15">
      <c r="A177" s="11" t="s">
        <v>12</v>
      </c>
      <c r="B177" s="74" t="s">
        <v>101</v>
      </c>
      <c r="C177" s="74"/>
      <c r="D177" s="74"/>
      <c r="E177" s="23"/>
      <c r="F177" s="23"/>
      <c r="G177" s="24">
        <f>G178</f>
        <v>79496</v>
      </c>
      <c r="H177" s="24">
        <f aca="true" t="shared" si="82" ref="H177:V177">H178</f>
        <v>0</v>
      </c>
      <c r="I177" s="24">
        <f t="shared" si="82"/>
        <v>0</v>
      </c>
      <c r="J177" s="24">
        <f t="shared" si="82"/>
        <v>79496</v>
      </c>
      <c r="K177" s="24">
        <f t="shared" si="82"/>
        <v>0</v>
      </c>
      <c r="L177" s="24">
        <f t="shared" si="82"/>
        <v>0</v>
      </c>
      <c r="M177" s="24">
        <f t="shared" si="82"/>
        <v>0</v>
      </c>
      <c r="N177" s="24">
        <f t="shared" si="82"/>
        <v>0</v>
      </c>
      <c r="O177" s="24">
        <f t="shared" si="82"/>
        <v>0</v>
      </c>
      <c r="P177" s="24">
        <f t="shared" si="82"/>
        <v>0</v>
      </c>
      <c r="Q177" s="24">
        <f t="shared" si="82"/>
        <v>0</v>
      </c>
      <c r="R177" s="24">
        <f t="shared" si="82"/>
        <v>0</v>
      </c>
      <c r="S177" s="24">
        <f t="shared" si="82"/>
        <v>37000</v>
      </c>
      <c r="T177" s="24">
        <f t="shared" si="82"/>
        <v>0</v>
      </c>
      <c r="U177" s="24">
        <f t="shared" si="82"/>
        <v>0</v>
      </c>
      <c r="V177" s="24">
        <f t="shared" si="82"/>
        <v>37000</v>
      </c>
    </row>
    <row r="178" spans="1:22" ht="84">
      <c r="A178" s="7"/>
      <c r="B178" s="58" t="s">
        <v>309</v>
      </c>
      <c r="C178" s="31" t="s">
        <v>144</v>
      </c>
      <c r="D178" s="31" t="s">
        <v>310</v>
      </c>
      <c r="E178" s="57" t="s">
        <v>311</v>
      </c>
      <c r="F178" s="57" t="s">
        <v>312</v>
      </c>
      <c r="G178" s="32">
        <f>H178+I178+J178</f>
        <v>79496</v>
      </c>
      <c r="H178" s="25"/>
      <c r="I178" s="25"/>
      <c r="J178" s="32">
        <v>79496</v>
      </c>
      <c r="K178" s="25">
        <f>L178+M178+N178</f>
        <v>0</v>
      </c>
      <c r="L178" s="25"/>
      <c r="M178" s="25"/>
      <c r="N178" s="25"/>
      <c r="O178" s="25">
        <f>P178+Q178+R178</f>
        <v>0</v>
      </c>
      <c r="P178" s="25"/>
      <c r="Q178" s="25"/>
      <c r="R178" s="25"/>
      <c r="S178" s="25">
        <f>T178+U178+V178</f>
        <v>37000</v>
      </c>
      <c r="T178" s="25"/>
      <c r="U178" s="25"/>
      <c r="V178" s="25">
        <v>37000</v>
      </c>
    </row>
    <row r="179" spans="1:22" s="14" customFormat="1" ht="30.75">
      <c r="A179" s="11" t="s">
        <v>42</v>
      </c>
      <c r="B179" s="44" t="s">
        <v>71</v>
      </c>
      <c r="C179" s="40"/>
      <c r="D179" s="41"/>
      <c r="E179" s="40"/>
      <c r="F179" s="42"/>
      <c r="G179" s="24">
        <f>G180+G181</f>
        <v>59990</v>
      </c>
      <c r="H179" s="24">
        <f aca="true" t="shared" si="83" ref="H179:V179">H180+H181</f>
        <v>0</v>
      </c>
      <c r="I179" s="24">
        <f t="shared" si="83"/>
        <v>0</v>
      </c>
      <c r="J179" s="24">
        <f t="shared" si="83"/>
        <v>59990</v>
      </c>
      <c r="K179" s="24">
        <f t="shared" si="83"/>
        <v>0</v>
      </c>
      <c r="L179" s="24">
        <f t="shared" si="83"/>
        <v>0</v>
      </c>
      <c r="M179" s="24">
        <f t="shared" si="83"/>
        <v>0</v>
      </c>
      <c r="N179" s="24">
        <f t="shared" si="83"/>
        <v>0</v>
      </c>
      <c r="O179" s="24">
        <f t="shared" si="83"/>
        <v>0</v>
      </c>
      <c r="P179" s="24">
        <f t="shared" si="83"/>
        <v>0</v>
      </c>
      <c r="Q179" s="24">
        <f t="shared" si="83"/>
        <v>0</v>
      </c>
      <c r="R179" s="24">
        <f t="shared" si="83"/>
        <v>0</v>
      </c>
      <c r="S179" s="24">
        <f t="shared" si="83"/>
        <v>50000</v>
      </c>
      <c r="T179" s="24">
        <f t="shared" si="83"/>
        <v>0</v>
      </c>
      <c r="U179" s="24">
        <f t="shared" si="83"/>
        <v>0</v>
      </c>
      <c r="V179" s="24">
        <f t="shared" si="83"/>
        <v>50000</v>
      </c>
    </row>
    <row r="180" spans="1:22" ht="15">
      <c r="A180" s="11">
        <v>1</v>
      </c>
      <c r="B180" s="12" t="s">
        <v>46</v>
      </c>
      <c r="C180" s="23"/>
      <c r="D180" s="23"/>
      <c r="E180" s="23"/>
      <c r="F180" s="23"/>
      <c r="G180" s="24"/>
      <c r="H180" s="24"/>
      <c r="I180" s="24"/>
      <c r="J180" s="24"/>
      <c r="K180" s="24"/>
      <c r="L180" s="24"/>
      <c r="M180" s="24"/>
      <c r="N180" s="24"/>
      <c r="O180" s="24"/>
      <c r="P180" s="24"/>
      <c r="Q180" s="24"/>
      <c r="R180" s="24"/>
      <c r="S180" s="24"/>
      <c r="T180" s="24"/>
      <c r="U180" s="24"/>
      <c r="V180" s="24"/>
    </row>
    <row r="181" spans="1:22" ht="15">
      <c r="A181" s="11">
        <v>2</v>
      </c>
      <c r="B181" s="12" t="s">
        <v>30</v>
      </c>
      <c r="C181" s="23"/>
      <c r="D181" s="23"/>
      <c r="E181" s="23"/>
      <c r="F181" s="23"/>
      <c r="G181" s="24">
        <f aca="true" t="shared" si="84" ref="G181:V181">G182+G183</f>
        <v>59990</v>
      </c>
      <c r="H181" s="24">
        <f t="shared" si="84"/>
        <v>0</v>
      </c>
      <c r="I181" s="24">
        <f t="shared" si="84"/>
        <v>0</v>
      </c>
      <c r="J181" s="24">
        <f t="shared" si="84"/>
        <v>59990</v>
      </c>
      <c r="K181" s="24">
        <f t="shared" si="84"/>
        <v>0</v>
      </c>
      <c r="L181" s="24">
        <f t="shared" si="84"/>
        <v>0</v>
      </c>
      <c r="M181" s="24">
        <f t="shared" si="84"/>
        <v>0</v>
      </c>
      <c r="N181" s="24">
        <f t="shared" si="84"/>
        <v>0</v>
      </c>
      <c r="O181" s="24">
        <f t="shared" si="84"/>
        <v>0</v>
      </c>
      <c r="P181" s="24">
        <f t="shared" si="84"/>
        <v>0</v>
      </c>
      <c r="Q181" s="24">
        <f t="shared" si="84"/>
        <v>0</v>
      </c>
      <c r="R181" s="24">
        <f t="shared" si="84"/>
        <v>0</v>
      </c>
      <c r="S181" s="24">
        <f t="shared" si="84"/>
        <v>50000</v>
      </c>
      <c r="T181" s="24">
        <f t="shared" si="84"/>
        <v>0</v>
      </c>
      <c r="U181" s="24">
        <f t="shared" si="84"/>
        <v>0</v>
      </c>
      <c r="V181" s="24">
        <f t="shared" si="84"/>
        <v>50000</v>
      </c>
    </row>
    <row r="182" spans="1:22" ht="15">
      <c r="A182" s="11" t="s">
        <v>11</v>
      </c>
      <c r="B182" s="12" t="s">
        <v>100</v>
      </c>
      <c r="C182" s="23"/>
      <c r="D182" s="23"/>
      <c r="E182" s="23"/>
      <c r="F182" s="23"/>
      <c r="G182" s="24"/>
      <c r="H182" s="24"/>
      <c r="I182" s="24"/>
      <c r="J182" s="24"/>
      <c r="K182" s="24"/>
      <c r="L182" s="24"/>
      <c r="M182" s="24"/>
      <c r="N182" s="24"/>
      <c r="O182" s="24"/>
      <c r="P182" s="24"/>
      <c r="Q182" s="24"/>
      <c r="R182" s="24"/>
      <c r="S182" s="24"/>
      <c r="T182" s="24"/>
      <c r="U182" s="24"/>
      <c r="V182" s="24"/>
    </row>
    <row r="183" spans="1:22" ht="15">
      <c r="A183" s="11" t="s">
        <v>12</v>
      </c>
      <c r="B183" s="74" t="s">
        <v>101</v>
      </c>
      <c r="C183" s="74"/>
      <c r="D183" s="74"/>
      <c r="E183" s="23"/>
      <c r="F183" s="23"/>
      <c r="G183" s="24">
        <f>G184</f>
        <v>59990</v>
      </c>
      <c r="H183" s="24">
        <f aca="true" t="shared" si="85" ref="H183:U183">H184</f>
        <v>0</v>
      </c>
      <c r="I183" s="24">
        <f t="shared" si="85"/>
        <v>0</v>
      </c>
      <c r="J183" s="24">
        <f t="shared" si="85"/>
        <v>59990</v>
      </c>
      <c r="K183" s="24">
        <f t="shared" si="85"/>
        <v>0</v>
      </c>
      <c r="L183" s="24">
        <f t="shared" si="85"/>
        <v>0</v>
      </c>
      <c r="M183" s="24">
        <f t="shared" si="85"/>
        <v>0</v>
      </c>
      <c r="N183" s="24">
        <f t="shared" si="85"/>
        <v>0</v>
      </c>
      <c r="O183" s="24">
        <f t="shared" si="85"/>
        <v>0</v>
      </c>
      <c r="P183" s="24">
        <f t="shared" si="85"/>
        <v>0</v>
      </c>
      <c r="Q183" s="24">
        <f t="shared" si="85"/>
        <v>0</v>
      </c>
      <c r="R183" s="24">
        <f t="shared" si="85"/>
        <v>0</v>
      </c>
      <c r="S183" s="24">
        <f t="shared" si="85"/>
        <v>50000</v>
      </c>
      <c r="T183" s="24">
        <f t="shared" si="85"/>
        <v>0</v>
      </c>
      <c r="U183" s="24">
        <f t="shared" si="85"/>
        <v>0</v>
      </c>
      <c r="V183" s="24">
        <f>V184</f>
        <v>50000</v>
      </c>
    </row>
    <row r="184" spans="1:22" ht="84">
      <c r="A184" s="7"/>
      <c r="B184" s="58" t="s">
        <v>313</v>
      </c>
      <c r="C184" s="31" t="s">
        <v>314</v>
      </c>
      <c r="D184" s="59" t="s">
        <v>315</v>
      </c>
      <c r="E184" s="31" t="s">
        <v>311</v>
      </c>
      <c r="F184" s="57" t="s">
        <v>316</v>
      </c>
      <c r="G184" s="32">
        <f>H184+I184+J184</f>
        <v>59990</v>
      </c>
      <c r="H184" s="25"/>
      <c r="I184" s="25"/>
      <c r="J184" s="32">
        <v>59990</v>
      </c>
      <c r="K184" s="25">
        <f>L184+M184+N184</f>
        <v>0</v>
      </c>
      <c r="L184" s="25"/>
      <c r="M184" s="25"/>
      <c r="N184" s="25"/>
      <c r="O184" s="25">
        <f>P184+Q184+R184</f>
        <v>0</v>
      </c>
      <c r="P184" s="25"/>
      <c r="Q184" s="25"/>
      <c r="R184" s="25"/>
      <c r="S184" s="25">
        <f>T184+U184+V184</f>
        <v>50000</v>
      </c>
      <c r="T184" s="25"/>
      <c r="U184" s="25"/>
      <c r="V184" s="25">
        <v>50000</v>
      </c>
    </row>
    <row r="185" spans="1:22" s="14" customFormat="1" ht="15">
      <c r="A185" s="11" t="s">
        <v>62</v>
      </c>
      <c r="B185" s="44" t="s">
        <v>36</v>
      </c>
      <c r="C185" s="40"/>
      <c r="D185" s="41"/>
      <c r="E185" s="40"/>
      <c r="F185" s="42"/>
      <c r="G185" s="24">
        <f aca="true" t="shared" si="86" ref="G185:V185">G186+G187</f>
        <v>42119</v>
      </c>
      <c r="H185" s="24">
        <f t="shared" si="86"/>
        <v>0</v>
      </c>
      <c r="I185" s="24">
        <f t="shared" si="86"/>
        <v>0</v>
      </c>
      <c r="J185" s="24">
        <f t="shared" si="86"/>
        <v>42119</v>
      </c>
      <c r="K185" s="24">
        <f t="shared" si="86"/>
        <v>0</v>
      </c>
      <c r="L185" s="24">
        <f t="shared" si="86"/>
        <v>0</v>
      </c>
      <c r="M185" s="24">
        <f t="shared" si="86"/>
        <v>0</v>
      </c>
      <c r="N185" s="24">
        <f t="shared" si="86"/>
        <v>0</v>
      </c>
      <c r="O185" s="24">
        <f t="shared" si="86"/>
        <v>0</v>
      </c>
      <c r="P185" s="24">
        <f t="shared" si="86"/>
        <v>0</v>
      </c>
      <c r="Q185" s="24">
        <f t="shared" si="86"/>
        <v>0</v>
      </c>
      <c r="R185" s="24">
        <f t="shared" si="86"/>
        <v>0</v>
      </c>
      <c r="S185" s="24">
        <f t="shared" si="86"/>
        <v>35600</v>
      </c>
      <c r="T185" s="24">
        <f t="shared" si="86"/>
        <v>0</v>
      </c>
      <c r="U185" s="24">
        <f t="shared" si="86"/>
        <v>0</v>
      </c>
      <c r="V185" s="24">
        <f t="shared" si="86"/>
        <v>35600</v>
      </c>
    </row>
    <row r="186" spans="1:22" ht="15">
      <c r="A186" s="11">
        <v>1</v>
      </c>
      <c r="B186" s="12" t="s">
        <v>46</v>
      </c>
      <c r="C186" s="23"/>
      <c r="D186" s="23"/>
      <c r="E186" s="23"/>
      <c r="F186" s="23"/>
      <c r="G186" s="24"/>
      <c r="H186" s="24"/>
      <c r="I186" s="24"/>
      <c r="J186" s="24"/>
      <c r="K186" s="24"/>
      <c r="L186" s="24"/>
      <c r="M186" s="24"/>
      <c r="N186" s="24"/>
      <c r="O186" s="24"/>
      <c r="P186" s="24"/>
      <c r="Q186" s="24"/>
      <c r="R186" s="24"/>
      <c r="S186" s="24"/>
      <c r="T186" s="24"/>
      <c r="U186" s="24"/>
      <c r="V186" s="24"/>
    </row>
    <row r="187" spans="1:22" ht="15">
      <c r="A187" s="11">
        <v>2</v>
      </c>
      <c r="B187" s="12" t="s">
        <v>30</v>
      </c>
      <c r="C187" s="23"/>
      <c r="D187" s="23"/>
      <c r="E187" s="23"/>
      <c r="F187" s="23"/>
      <c r="G187" s="24">
        <f aca="true" t="shared" si="87" ref="G187:V187">G188+G189</f>
        <v>42119</v>
      </c>
      <c r="H187" s="24">
        <f t="shared" si="87"/>
        <v>0</v>
      </c>
      <c r="I187" s="24">
        <f t="shared" si="87"/>
        <v>0</v>
      </c>
      <c r="J187" s="24">
        <f t="shared" si="87"/>
        <v>42119</v>
      </c>
      <c r="K187" s="24">
        <f t="shared" si="87"/>
        <v>0</v>
      </c>
      <c r="L187" s="24">
        <f t="shared" si="87"/>
        <v>0</v>
      </c>
      <c r="M187" s="24">
        <f t="shared" si="87"/>
        <v>0</v>
      </c>
      <c r="N187" s="24">
        <f t="shared" si="87"/>
        <v>0</v>
      </c>
      <c r="O187" s="24">
        <f t="shared" si="87"/>
        <v>0</v>
      </c>
      <c r="P187" s="24">
        <f t="shared" si="87"/>
        <v>0</v>
      </c>
      <c r="Q187" s="24">
        <f t="shared" si="87"/>
        <v>0</v>
      </c>
      <c r="R187" s="24">
        <f t="shared" si="87"/>
        <v>0</v>
      </c>
      <c r="S187" s="24">
        <f t="shared" si="87"/>
        <v>35600</v>
      </c>
      <c r="T187" s="24">
        <f t="shared" si="87"/>
        <v>0</v>
      </c>
      <c r="U187" s="24">
        <f t="shared" si="87"/>
        <v>0</v>
      </c>
      <c r="V187" s="24">
        <f t="shared" si="87"/>
        <v>35600</v>
      </c>
    </row>
    <row r="188" spans="1:22" ht="15">
      <c r="A188" s="11" t="s">
        <v>11</v>
      </c>
      <c r="B188" s="12" t="s">
        <v>100</v>
      </c>
      <c r="C188" s="23"/>
      <c r="D188" s="23"/>
      <c r="E188" s="23"/>
      <c r="F188" s="23"/>
      <c r="G188" s="24"/>
      <c r="H188" s="24"/>
      <c r="I188" s="24"/>
      <c r="J188" s="24"/>
      <c r="K188" s="24"/>
      <c r="L188" s="24"/>
      <c r="M188" s="24"/>
      <c r="N188" s="24"/>
      <c r="O188" s="24"/>
      <c r="P188" s="24"/>
      <c r="Q188" s="24"/>
      <c r="R188" s="24"/>
      <c r="S188" s="24"/>
      <c r="T188" s="24"/>
      <c r="U188" s="24"/>
      <c r="V188" s="24"/>
    </row>
    <row r="189" spans="1:22" ht="15">
      <c r="A189" s="11" t="s">
        <v>12</v>
      </c>
      <c r="B189" s="74" t="s">
        <v>101</v>
      </c>
      <c r="C189" s="74"/>
      <c r="D189" s="74"/>
      <c r="E189" s="23"/>
      <c r="F189" s="23"/>
      <c r="G189" s="24">
        <f>G190</f>
        <v>42119</v>
      </c>
      <c r="H189" s="24">
        <f aca="true" t="shared" si="88" ref="H189:U189">H190</f>
        <v>0</v>
      </c>
      <c r="I189" s="24">
        <f t="shared" si="88"/>
        <v>0</v>
      </c>
      <c r="J189" s="24">
        <f t="shared" si="88"/>
        <v>42119</v>
      </c>
      <c r="K189" s="24">
        <f t="shared" si="88"/>
        <v>0</v>
      </c>
      <c r="L189" s="24">
        <f t="shared" si="88"/>
        <v>0</v>
      </c>
      <c r="M189" s="24">
        <f t="shared" si="88"/>
        <v>0</v>
      </c>
      <c r="N189" s="24">
        <f t="shared" si="88"/>
        <v>0</v>
      </c>
      <c r="O189" s="24">
        <f t="shared" si="88"/>
        <v>0</v>
      </c>
      <c r="P189" s="24">
        <f t="shared" si="88"/>
        <v>0</v>
      </c>
      <c r="Q189" s="24">
        <f t="shared" si="88"/>
        <v>0</v>
      </c>
      <c r="R189" s="24">
        <f t="shared" si="88"/>
        <v>0</v>
      </c>
      <c r="S189" s="24">
        <f t="shared" si="88"/>
        <v>35600</v>
      </c>
      <c r="T189" s="24">
        <f t="shared" si="88"/>
        <v>0</v>
      </c>
      <c r="U189" s="24">
        <f t="shared" si="88"/>
        <v>0</v>
      </c>
      <c r="V189" s="24">
        <f>V190</f>
        <v>35600</v>
      </c>
    </row>
    <row r="190" spans="1:22" ht="168">
      <c r="A190" s="7"/>
      <c r="B190" s="58" t="s">
        <v>317</v>
      </c>
      <c r="C190" s="31" t="s">
        <v>318</v>
      </c>
      <c r="D190" s="59" t="s">
        <v>319</v>
      </c>
      <c r="E190" s="31" t="s">
        <v>181</v>
      </c>
      <c r="F190" s="57" t="s">
        <v>320</v>
      </c>
      <c r="G190" s="32">
        <f>H190+I190+J190</f>
        <v>42119</v>
      </c>
      <c r="H190" s="25"/>
      <c r="I190" s="25"/>
      <c r="J190" s="32">
        <v>42119</v>
      </c>
      <c r="K190" s="25">
        <f>L190+M190+N190</f>
        <v>0</v>
      </c>
      <c r="L190" s="25"/>
      <c r="M190" s="25"/>
      <c r="N190" s="25"/>
      <c r="O190" s="25">
        <f>P190+Q190+R190</f>
        <v>0</v>
      </c>
      <c r="P190" s="25"/>
      <c r="Q190" s="25"/>
      <c r="R190" s="25"/>
      <c r="S190" s="25">
        <f>T190+U190+V190</f>
        <v>35600</v>
      </c>
      <c r="T190" s="25"/>
      <c r="U190" s="25"/>
      <c r="V190" s="25">
        <v>35600</v>
      </c>
    </row>
    <row r="191" spans="1:22" s="14" customFormat="1" ht="30.75">
      <c r="A191" s="11" t="s">
        <v>321</v>
      </c>
      <c r="B191" s="44" t="s">
        <v>61</v>
      </c>
      <c r="C191" s="40"/>
      <c r="D191" s="41"/>
      <c r="E191" s="40"/>
      <c r="F191" s="42"/>
      <c r="G191" s="24">
        <f>G192+G193</f>
        <v>29093</v>
      </c>
      <c r="H191" s="24">
        <f aca="true" t="shared" si="89" ref="H191:V191">H192+H193</f>
        <v>0</v>
      </c>
      <c r="I191" s="24">
        <f t="shared" si="89"/>
        <v>0</v>
      </c>
      <c r="J191" s="24">
        <f t="shared" si="89"/>
        <v>29093</v>
      </c>
      <c r="K191" s="24">
        <f t="shared" si="89"/>
        <v>22527</v>
      </c>
      <c r="L191" s="24">
        <f t="shared" si="89"/>
        <v>0</v>
      </c>
      <c r="M191" s="24">
        <f t="shared" si="89"/>
        <v>0</v>
      </c>
      <c r="N191" s="24">
        <f t="shared" si="89"/>
        <v>22527</v>
      </c>
      <c r="O191" s="24">
        <f t="shared" si="89"/>
        <v>22527</v>
      </c>
      <c r="P191" s="24">
        <f t="shared" si="89"/>
        <v>0</v>
      </c>
      <c r="Q191" s="24">
        <f t="shared" si="89"/>
        <v>0</v>
      </c>
      <c r="R191" s="24">
        <f t="shared" si="89"/>
        <v>22527</v>
      </c>
      <c r="S191" s="24">
        <f t="shared" si="89"/>
        <v>4470</v>
      </c>
      <c r="T191" s="24">
        <f t="shared" si="89"/>
        <v>0</v>
      </c>
      <c r="U191" s="24">
        <f t="shared" si="89"/>
        <v>0</v>
      </c>
      <c r="V191" s="24">
        <f t="shared" si="89"/>
        <v>4470</v>
      </c>
    </row>
    <row r="192" spans="1:22" ht="15">
      <c r="A192" s="11">
        <v>1</v>
      </c>
      <c r="B192" s="12" t="s">
        <v>46</v>
      </c>
      <c r="C192" s="23"/>
      <c r="D192" s="23"/>
      <c r="E192" s="23"/>
      <c r="F192" s="23"/>
      <c r="G192" s="24"/>
      <c r="H192" s="24"/>
      <c r="I192" s="24"/>
      <c r="J192" s="24"/>
      <c r="K192" s="24"/>
      <c r="L192" s="24"/>
      <c r="M192" s="24"/>
      <c r="N192" s="24"/>
      <c r="O192" s="24"/>
      <c r="P192" s="24"/>
      <c r="Q192" s="24"/>
      <c r="R192" s="24"/>
      <c r="S192" s="24"/>
      <c r="T192" s="24"/>
      <c r="U192" s="24"/>
      <c r="V192" s="24"/>
    </row>
    <row r="193" spans="1:22" ht="15">
      <c r="A193" s="11">
        <v>2</v>
      </c>
      <c r="B193" s="12" t="s">
        <v>30</v>
      </c>
      <c r="C193" s="23"/>
      <c r="D193" s="23"/>
      <c r="E193" s="23"/>
      <c r="F193" s="23"/>
      <c r="G193" s="24">
        <f aca="true" t="shared" si="90" ref="G193:V193">G194+G196</f>
        <v>29093</v>
      </c>
      <c r="H193" s="24">
        <f t="shared" si="90"/>
        <v>0</v>
      </c>
      <c r="I193" s="24">
        <f t="shared" si="90"/>
        <v>0</v>
      </c>
      <c r="J193" s="24">
        <f t="shared" si="90"/>
        <v>29093</v>
      </c>
      <c r="K193" s="24">
        <f t="shared" si="90"/>
        <v>22527</v>
      </c>
      <c r="L193" s="24">
        <f t="shared" si="90"/>
        <v>0</v>
      </c>
      <c r="M193" s="24">
        <f t="shared" si="90"/>
        <v>0</v>
      </c>
      <c r="N193" s="24">
        <f t="shared" si="90"/>
        <v>22527</v>
      </c>
      <c r="O193" s="24">
        <f t="shared" si="90"/>
        <v>22527</v>
      </c>
      <c r="P193" s="24">
        <f t="shared" si="90"/>
        <v>0</v>
      </c>
      <c r="Q193" s="24">
        <f t="shared" si="90"/>
        <v>0</v>
      </c>
      <c r="R193" s="24">
        <f t="shared" si="90"/>
        <v>22527</v>
      </c>
      <c r="S193" s="24">
        <f t="shared" si="90"/>
        <v>4470</v>
      </c>
      <c r="T193" s="24">
        <f t="shared" si="90"/>
        <v>0</v>
      </c>
      <c r="U193" s="24">
        <f t="shared" si="90"/>
        <v>0</v>
      </c>
      <c r="V193" s="24">
        <f t="shared" si="90"/>
        <v>4470</v>
      </c>
    </row>
    <row r="194" spans="1:22" ht="15">
      <c r="A194" s="11" t="s">
        <v>11</v>
      </c>
      <c r="B194" s="12" t="s">
        <v>100</v>
      </c>
      <c r="C194" s="23"/>
      <c r="D194" s="23"/>
      <c r="E194" s="23"/>
      <c r="F194" s="23"/>
      <c r="G194" s="24">
        <f>G195</f>
        <v>29093</v>
      </c>
      <c r="H194" s="24">
        <f aca="true" t="shared" si="91" ref="H194:V194">H195</f>
        <v>0</v>
      </c>
      <c r="I194" s="24">
        <f t="shared" si="91"/>
        <v>0</v>
      </c>
      <c r="J194" s="24">
        <f t="shared" si="91"/>
        <v>29093</v>
      </c>
      <c r="K194" s="24">
        <f>K195</f>
        <v>22527</v>
      </c>
      <c r="L194" s="24">
        <f t="shared" si="91"/>
        <v>0</v>
      </c>
      <c r="M194" s="24">
        <f t="shared" si="91"/>
        <v>0</v>
      </c>
      <c r="N194" s="24">
        <f t="shared" si="91"/>
        <v>22527</v>
      </c>
      <c r="O194" s="24">
        <f t="shared" si="91"/>
        <v>22527</v>
      </c>
      <c r="P194" s="24">
        <f t="shared" si="91"/>
        <v>0</v>
      </c>
      <c r="Q194" s="24">
        <f t="shared" si="91"/>
        <v>0</v>
      </c>
      <c r="R194" s="24">
        <f t="shared" si="91"/>
        <v>22527</v>
      </c>
      <c r="S194" s="24">
        <f t="shared" si="91"/>
        <v>4470</v>
      </c>
      <c r="T194" s="24">
        <f t="shared" si="91"/>
        <v>0</v>
      </c>
      <c r="U194" s="24">
        <f t="shared" si="91"/>
        <v>0</v>
      </c>
      <c r="V194" s="24">
        <f t="shared" si="91"/>
        <v>4470</v>
      </c>
    </row>
    <row r="195" spans="1:22" ht="50.25">
      <c r="A195" s="7">
        <v>1</v>
      </c>
      <c r="B195" s="58" t="s">
        <v>146</v>
      </c>
      <c r="C195" s="31" t="s">
        <v>129</v>
      </c>
      <c r="D195" s="59" t="s">
        <v>147</v>
      </c>
      <c r="E195" s="31" t="s">
        <v>107</v>
      </c>
      <c r="F195" s="57" t="s">
        <v>322</v>
      </c>
      <c r="G195" s="32">
        <v>29093</v>
      </c>
      <c r="H195" s="25"/>
      <c r="I195" s="25"/>
      <c r="J195" s="32">
        <v>29093</v>
      </c>
      <c r="K195" s="25">
        <f>L195+M195+N195</f>
        <v>22527</v>
      </c>
      <c r="L195" s="25"/>
      <c r="M195" s="25"/>
      <c r="N195" s="25">
        <v>22527</v>
      </c>
      <c r="O195" s="25">
        <f>P195+Q195+R195</f>
        <v>22527</v>
      </c>
      <c r="P195" s="25"/>
      <c r="Q195" s="25"/>
      <c r="R195" s="25">
        <v>22527</v>
      </c>
      <c r="S195" s="25">
        <f>T195+U195+V195</f>
        <v>4470</v>
      </c>
      <c r="T195" s="25"/>
      <c r="U195" s="25"/>
      <c r="V195" s="25">
        <v>4470</v>
      </c>
    </row>
    <row r="196" spans="1:22" ht="15">
      <c r="A196" s="11" t="s">
        <v>12</v>
      </c>
      <c r="B196" s="74" t="s">
        <v>101</v>
      </c>
      <c r="C196" s="74"/>
      <c r="D196" s="74"/>
      <c r="E196" s="23"/>
      <c r="F196" s="23"/>
      <c r="G196" s="24"/>
      <c r="H196" s="24"/>
      <c r="I196" s="24"/>
      <c r="J196" s="24"/>
      <c r="K196" s="24"/>
      <c r="L196" s="24"/>
      <c r="M196" s="24"/>
      <c r="N196" s="24"/>
      <c r="O196" s="24"/>
      <c r="P196" s="24"/>
      <c r="Q196" s="24"/>
      <c r="R196" s="24"/>
      <c r="S196" s="24"/>
      <c r="T196" s="24"/>
      <c r="U196" s="24"/>
      <c r="V196" s="24"/>
    </row>
    <row r="197" spans="1:22" s="14" customFormat="1" ht="108.75">
      <c r="A197" s="11" t="s">
        <v>56</v>
      </c>
      <c r="B197" s="44" t="s">
        <v>92</v>
      </c>
      <c r="C197" s="40"/>
      <c r="D197" s="41"/>
      <c r="E197" s="40"/>
      <c r="F197" s="42"/>
      <c r="G197" s="24">
        <f>G198</f>
        <v>15260</v>
      </c>
      <c r="H197" s="24">
        <f aca="true" t="shared" si="92" ref="H197:V197">H198</f>
        <v>0</v>
      </c>
      <c r="I197" s="24">
        <f t="shared" si="92"/>
        <v>0</v>
      </c>
      <c r="J197" s="24">
        <f t="shared" si="92"/>
        <v>15260</v>
      </c>
      <c r="K197" s="24">
        <f t="shared" si="92"/>
        <v>4700</v>
      </c>
      <c r="L197" s="24">
        <f t="shared" si="92"/>
        <v>0</v>
      </c>
      <c r="M197" s="24">
        <f t="shared" si="92"/>
        <v>0</v>
      </c>
      <c r="N197" s="24">
        <f t="shared" si="92"/>
        <v>4700</v>
      </c>
      <c r="O197" s="24">
        <f t="shared" si="92"/>
        <v>4700</v>
      </c>
      <c r="P197" s="24">
        <f t="shared" si="92"/>
        <v>0</v>
      </c>
      <c r="Q197" s="24">
        <f t="shared" si="92"/>
        <v>0</v>
      </c>
      <c r="R197" s="24">
        <f t="shared" si="92"/>
        <v>4700</v>
      </c>
      <c r="S197" s="24">
        <f t="shared" si="92"/>
        <v>11350</v>
      </c>
      <c r="T197" s="24">
        <f t="shared" si="92"/>
        <v>0</v>
      </c>
      <c r="U197" s="24">
        <f t="shared" si="92"/>
        <v>0</v>
      </c>
      <c r="V197" s="24">
        <f t="shared" si="92"/>
        <v>11350</v>
      </c>
    </row>
    <row r="198" spans="1:22" s="14" customFormat="1" ht="30.75">
      <c r="A198" s="11" t="s">
        <v>2</v>
      </c>
      <c r="B198" s="12" t="s">
        <v>169</v>
      </c>
      <c r="C198" s="40"/>
      <c r="D198" s="41"/>
      <c r="E198" s="40"/>
      <c r="F198" s="42"/>
      <c r="G198" s="24">
        <f>G199+G200</f>
        <v>15260</v>
      </c>
      <c r="H198" s="24">
        <f aca="true" t="shared" si="93" ref="H198:V198">H199+H200</f>
        <v>0</v>
      </c>
      <c r="I198" s="24">
        <f t="shared" si="93"/>
        <v>0</v>
      </c>
      <c r="J198" s="24">
        <f t="shared" si="93"/>
        <v>15260</v>
      </c>
      <c r="K198" s="24">
        <f t="shared" si="93"/>
        <v>4700</v>
      </c>
      <c r="L198" s="24">
        <f t="shared" si="93"/>
        <v>0</v>
      </c>
      <c r="M198" s="24">
        <f t="shared" si="93"/>
        <v>0</v>
      </c>
      <c r="N198" s="24">
        <f t="shared" si="93"/>
        <v>4700</v>
      </c>
      <c r="O198" s="24">
        <f t="shared" si="93"/>
        <v>4700</v>
      </c>
      <c r="P198" s="24">
        <f t="shared" si="93"/>
        <v>0</v>
      </c>
      <c r="Q198" s="24">
        <f t="shared" si="93"/>
        <v>0</v>
      </c>
      <c r="R198" s="24">
        <f t="shared" si="93"/>
        <v>4700</v>
      </c>
      <c r="S198" s="24">
        <f t="shared" si="93"/>
        <v>11350</v>
      </c>
      <c r="T198" s="24">
        <f t="shared" si="93"/>
        <v>0</v>
      </c>
      <c r="U198" s="24">
        <f t="shared" si="93"/>
        <v>0</v>
      </c>
      <c r="V198" s="24">
        <f t="shared" si="93"/>
        <v>11350</v>
      </c>
    </row>
    <row r="199" spans="1:22" ht="15">
      <c r="A199" s="11">
        <v>1</v>
      </c>
      <c r="B199" s="12" t="s">
        <v>46</v>
      </c>
      <c r="C199" s="23"/>
      <c r="D199" s="23"/>
      <c r="E199" s="23"/>
      <c r="F199" s="23"/>
      <c r="G199" s="24"/>
      <c r="H199" s="24"/>
      <c r="I199" s="24"/>
      <c r="J199" s="24"/>
      <c r="K199" s="24"/>
      <c r="L199" s="24"/>
      <c r="M199" s="24"/>
      <c r="N199" s="24"/>
      <c r="O199" s="24"/>
      <c r="P199" s="24"/>
      <c r="Q199" s="24"/>
      <c r="R199" s="24"/>
      <c r="S199" s="24"/>
      <c r="T199" s="24"/>
      <c r="U199" s="24"/>
      <c r="V199" s="24"/>
    </row>
    <row r="200" spans="1:22" ht="15">
      <c r="A200" s="11">
        <v>2</v>
      </c>
      <c r="B200" s="12" t="s">
        <v>30</v>
      </c>
      <c r="C200" s="23"/>
      <c r="D200" s="23"/>
      <c r="E200" s="23"/>
      <c r="F200" s="23"/>
      <c r="G200" s="24">
        <f>G206+G201</f>
        <v>15260</v>
      </c>
      <c r="H200" s="24">
        <f aca="true" t="shared" si="94" ref="H200:V200">H206+H201</f>
        <v>0</v>
      </c>
      <c r="I200" s="24">
        <f t="shared" si="94"/>
        <v>0</v>
      </c>
      <c r="J200" s="24">
        <f t="shared" si="94"/>
        <v>15260</v>
      </c>
      <c r="K200" s="24">
        <f t="shared" si="94"/>
        <v>4700</v>
      </c>
      <c r="L200" s="24">
        <f t="shared" si="94"/>
        <v>0</v>
      </c>
      <c r="M200" s="24">
        <f t="shared" si="94"/>
        <v>0</v>
      </c>
      <c r="N200" s="24">
        <f t="shared" si="94"/>
        <v>4700</v>
      </c>
      <c r="O200" s="24">
        <f t="shared" si="94"/>
        <v>4700</v>
      </c>
      <c r="P200" s="24">
        <f t="shared" si="94"/>
        <v>0</v>
      </c>
      <c r="Q200" s="24">
        <f t="shared" si="94"/>
        <v>0</v>
      </c>
      <c r="R200" s="24">
        <f t="shared" si="94"/>
        <v>4700</v>
      </c>
      <c r="S200" s="24">
        <f t="shared" si="94"/>
        <v>11350</v>
      </c>
      <c r="T200" s="24">
        <f t="shared" si="94"/>
        <v>0</v>
      </c>
      <c r="U200" s="24">
        <f t="shared" si="94"/>
        <v>0</v>
      </c>
      <c r="V200" s="24">
        <f t="shared" si="94"/>
        <v>11350</v>
      </c>
    </row>
    <row r="201" spans="1:22" ht="15">
      <c r="A201" s="11" t="s">
        <v>11</v>
      </c>
      <c r="B201" s="74" t="s">
        <v>116</v>
      </c>
      <c r="C201" s="74"/>
      <c r="D201" s="74"/>
      <c r="E201" s="23"/>
      <c r="F201" s="23"/>
      <c r="G201" s="24">
        <f>SUM(G202:G205)</f>
        <v>12809</v>
      </c>
      <c r="H201" s="24">
        <f aca="true" t="shared" si="95" ref="H201:V201">SUM(H202:H205)</f>
        <v>0</v>
      </c>
      <c r="I201" s="24">
        <f t="shared" si="95"/>
        <v>0</v>
      </c>
      <c r="J201" s="24">
        <f t="shared" si="95"/>
        <v>12809</v>
      </c>
      <c r="K201" s="24">
        <f t="shared" si="95"/>
        <v>4700</v>
      </c>
      <c r="L201" s="24">
        <f t="shared" si="95"/>
        <v>0</v>
      </c>
      <c r="M201" s="24">
        <f t="shared" si="95"/>
        <v>0</v>
      </c>
      <c r="N201" s="24">
        <f t="shared" si="95"/>
        <v>4700</v>
      </c>
      <c r="O201" s="24">
        <f t="shared" si="95"/>
        <v>4700</v>
      </c>
      <c r="P201" s="24">
        <f t="shared" si="95"/>
        <v>0</v>
      </c>
      <c r="Q201" s="24">
        <f t="shared" si="95"/>
        <v>0</v>
      </c>
      <c r="R201" s="24">
        <f t="shared" si="95"/>
        <v>4700</v>
      </c>
      <c r="S201" s="24">
        <f t="shared" si="95"/>
        <v>9150</v>
      </c>
      <c r="T201" s="24">
        <f t="shared" si="95"/>
        <v>0</v>
      </c>
      <c r="U201" s="24">
        <f t="shared" si="95"/>
        <v>0</v>
      </c>
      <c r="V201" s="24">
        <f t="shared" si="95"/>
        <v>9150</v>
      </c>
    </row>
    <row r="202" spans="1:22" ht="84">
      <c r="A202" s="13"/>
      <c r="B202" s="29" t="s">
        <v>323</v>
      </c>
      <c r="C202" s="30" t="s">
        <v>175</v>
      </c>
      <c r="D202" s="31" t="s">
        <v>324</v>
      </c>
      <c r="E202" s="30" t="s">
        <v>107</v>
      </c>
      <c r="F202" s="31" t="s">
        <v>325</v>
      </c>
      <c r="G202" s="32">
        <f>H202+I202+J202</f>
        <v>6630</v>
      </c>
      <c r="H202" s="25"/>
      <c r="I202" s="25"/>
      <c r="J202" s="32">
        <v>6630</v>
      </c>
      <c r="K202" s="25">
        <f>L202+M202+N202</f>
        <v>2000</v>
      </c>
      <c r="L202" s="25"/>
      <c r="M202" s="25"/>
      <c r="N202" s="25">
        <v>2000</v>
      </c>
      <c r="O202" s="25">
        <f>P202+Q202+R202</f>
        <v>2000</v>
      </c>
      <c r="P202" s="25"/>
      <c r="Q202" s="25"/>
      <c r="R202" s="25">
        <v>2000</v>
      </c>
      <c r="S202" s="25">
        <f>T202+U202+V202</f>
        <v>4300</v>
      </c>
      <c r="T202" s="25"/>
      <c r="U202" s="25"/>
      <c r="V202" s="25">
        <v>4300</v>
      </c>
    </row>
    <row r="203" spans="1:22" ht="50.25">
      <c r="A203" s="13"/>
      <c r="B203" s="29" t="s">
        <v>326</v>
      </c>
      <c r="C203" s="30" t="s">
        <v>175</v>
      </c>
      <c r="D203" s="31" t="s">
        <v>327</v>
      </c>
      <c r="E203" s="30" t="s">
        <v>181</v>
      </c>
      <c r="F203" s="31" t="s">
        <v>328</v>
      </c>
      <c r="G203" s="32">
        <f>H203+I203+J203</f>
        <v>2118</v>
      </c>
      <c r="H203" s="25"/>
      <c r="I203" s="25"/>
      <c r="J203" s="32">
        <v>2118</v>
      </c>
      <c r="K203" s="25">
        <f>L203+M203+N203</f>
        <v>1000</v>
      </c>
      <c r="L203" s="25"/>
      <c r="M203" s="25"/>
      <c r="N203" s="25">
        <v>1000</v>
      </c>
      <c r="O203" s="25">
        <f>P203+Q203+R203</f>
        <v>1000</v>
      </c>
      <c r="P203" s="25"/>
      <c r="Q203" s="25"/>
      <c r="R203" s="25">
        <v>1000</v>
      </c>
      <c r="S203" s="25">
        <f>T203+U203+V203</f>
        <v>2000</v>
      </c>
      <c r="T203" s="25"/>
      <c r="U203" s="25"/>
      <c r="V203" s="25">
        <v>2000</v>
      </c>
    </row>
    <row r="204" spans="1:22" ht="84">
      <c r="A204" s="13"/>
      <c r="B204" s="29" t="s">
        <v>329</v>
      </c>
      <c r="C204" s="30" t="s">
        <v>175</v>
      </c>
      <c r="D204" s="31" t="s">
        <v>330</v>
      </c>
      <c r="E204" s="30" t="s">
        <v>152</v>
      </c>
      <c r="F204" s="31" t="s">
        <v>331</v>
      </c>
      <c r="G204" s="32">
        <f>H204+I204+J204</f>
        <v>768</v>
      </c>
      <c r="H204" s="25"/>
      <c r="I204" s="25"/>
      <c r="J204" s="32">
        <v>768</v>
      </c>
      <c r="K204" s="25">
        <f>L204+M204+N204</f>
        <v>700</v>
      </c>
      <c r="L204" s="25"/>
      <c r="M204" s="25"/>
      <c r="N204" s="25">
        <v>700</v>
      </c>
      <c r="O204" s="25">
        <f>P204+Q204+R204</f>
        <v>700</v>
      </c>
      <c r="P204" s="25"/>
      <c r="Q204" s="25"/>
      <c r="R204" s="25">
        <v>700</v>
      </c>
      <c r="S204" s="25">
        <f>T204+U204+V204</f>
        <v>50</v>
      </c>
      <c r="T204" s="25"/>
      <c r="U204" s="25"/>
      <c r="V204" s="25">
        <v>50</v>
      </c>
    </row>
    <row r="205" spans="1:22" ht="50.25">
      <c r="A205" s="13"/>
      <c r="B205" s="29" t="s">
        <v>330</v>
      </c>
      <c r="C205" s="30" t="s">
        <v>175</v>
      </c>
      <c r="D205" s="31" t="s">
        <v>148</v>
      </c>
      <c r="E205" s="30" t="s">
        <v>181</v>
      </c>
      <c r="F205" s="31" t="s">
        <v>195</v>
      </c>
      <c r="G205" s="32">
        <f>H205+I205+J205</f>
        <v>3293</v>
      </c>
      <c r="H205" s="25"/>
      <c r="I205" s="25"/>
      <c r="J205" s="32">
        <v>3293</v>
      </c>
      <c r="K205" s="25">
        <f>L205+M205+N205</f>
        <v>1000</v>
      </c>
      <c r="L205" s="25"/>
      <c r="M205" s="25"/>
      <c r="N205" s="25">
        <v>1000</v>
      </c>
      <c r="O205" s="25">
        <f>P205+Q205+R205</f>
        <v>1000</v>
      </c>
      <c r="P205" s="25"/>
      <c r="Q205" s="25"/>
      <c r="R205" s="25">
        <v>1000</v>
      </c>
      <c r="S205" s="25">
        <f>T205+U205+V205</f>
        <v>2800</v>
      </c>
      <c r="T205" s="25"/>
      <c r="U205" s="25"/>
      <c r="V205" s="25">
        <v>2800</v>
      </c>
    </row>
    <row r="206" spans="1:22" ht="15">
      <c r="A206" s="11" t="s">
        <v>11</v>
      </c>
      <c r="B206" s="12" t="s">
        <v>113</v>
      </c>
      <c r="C206" s="23"/>
      <c r="D206" s="23"/>
      <c r="E206" s="23"/>
      <c r="F206" s="23"/>
      <c r="G206" s="24">
        <f>G207</f>
        <v>2451</v>
      </c>
      <c r="H206" s="24">
        <f aca="true" t="shared" si="96" ref="H206:V206">H207</f>
        <v>0</v>
      </c>
      <c r="I206" s="24">
        <f t="shared" si="96"/>
        <v>0</v>
      </c>
      <c r="J206" s="24">
        <f t="shared" si="96"/>
        <v>2451</v>
      </c>
      <c r="K206" s="24">
        <f t="shared" si="96"/>
        <v>0</v>
      </c>
      <c r="L206" s="24">
        <f t="shared" si="96"/>
        <v>0</v>
      </c>
      <c r="M206" s="24">
        <f t="shared" si="96"/>
        <v>0</v>
      </c>
      <c r="N206" s="24">
        <f t="shared" si="96"/>
        <v>0</v>
      </c>
      <c r="O206" s="24">
        <f t="shared" si="96"/>
        <v>0</v>
      </c>
      <c r="P206" s="24">
        <f t="shared" si="96"/>
        <v>0</v>
      </c>
      <c r="Q206" s="24">
        <f t="shared" si="96"/>
        <v>0</v>
      </c>
      <c r="R206" s="24">
        <f t="shared" si="96"/>
        <v>0</v>
      </c>
      <c r="S206" s="24">
        <f t="shared" si="96"/>
        <v>2200</v>
      </c>
      <c r="T206" s="24">
        <f t="shared" si="96"/>
        <v>0</v>
      </c>
      <c r="U206" s="24">
        <f t="shared" si="96"/>
        <v>0</v>
      </c>
      <c r="V206" s="24">
        <f t="shared" si="96"/>
        <v>2200</v>
      </c>
    </row>
    <row r="207" spans="1:22" ht="50.25">
      <c r="A207" s="13"/>
      <c r="B207" s="29" t="s">
        <v>332</v>
      </c>
      <c r="C207" s="30" t="s">
        <v>333</v>
      </c>
      <c r="D207" s="31" t="s">
        <v>148</v>
      </c>
      <c r="E207" s="30" t="s">
        <v>181</v>
      </c>
      <c r="F207" s="31"/>
      <c r="G207" s="32">
        <f>H207+I207+J207</f>
        <v>2451</v>
      </c>
      <c r="H207" s="25"/>
      <c r="I207" s="25"/>
      <c r="J207" s="32">
        <v>2451</v>
      </c>
      <c r="K207" s="25">
        <f>L207+M207+N207</f>
        <v>0</v>
      </c>
      <c r="L207" s="25"/>
      <c r="M207" s="25"/>
      <c r="N207" s="25"/>
      <c r="O207" s="25">
        <f>P207+Q207+R207</f>
        <v>0</v>
      </c>
      <c r="P207" s="25"/>
      <c r="Q207" s="25"/>
      <c r="R207" s="25"/>
      <c r="S207" s="25">
        <f>T207+U207+V207</f>
        <v>2200</v>
      </c>
      <c r="T207" s="25"/>
      <c r="U207" s="25"/>
      <c r="V207" s="25">
        <v>2200</v>
      </c>
    </row>
    <row r="208" spans="1:22" s="14" customFormat="1" ht="15">
      <c r="A208" s="11" t="s">
        <v>57</v>
      </c>
      <c r="B208" s="10" t="s">
        <v>93</v>
      </c>
      <c r="C208" s="42"/>
      <c r="D208" s="42"/>
      <c r="E208" s="40"/>
      <c r="F208" s="42"/>
      <c r="G208" s="24">
        <f aca="true" t="shared" si="97" ref="G208:V208">G209</f>
        <v>14690</v>
      </c>
      <c r="H208" s="24">
        <f t="shared" si="97"/>
        <v>0</v>
      </c>
      <c r="I208" s="24">
        <f t="shared" si="97"/>
        <v>0</v>
      </c>
      <c r="J208" s="24">
        <f t="shared" si="97"/>
        <v>14690</v>
      </c>
      <c r="K208" s="24">
        <f t="shared" si="97"/>
        <v>7400</v>
      </c>
      <c r="L208" s="24">
        <f t="shared" si="97"/>
        <v>0</v>
      </c>
      <c r="M208" s="24">
        <f t="shared" si="97"/>
        <v>0</v>
      </c>
      <c r="N208" s="24">
        <f t="shared" si="97"/>
        <v>7400</v>
      </c>
      <c r="O208" s="24">
        <f t="shared" si="97"/>
        <v>11300</v>
      </c>
      <c r="P208" s="24">
        <f t="shared" si="97"/>
        <v>0</v>
      </c>
      <c r="Q208" s="24">
        <f t="shared" si="97"/>
        <v>0</v>
      </c>
      <c r="R208" s="24">
        <f t="shared" si="97"/>
        <v>11300</v>
      </c>
      <c r="S208" s="24">
        <f t="shared" si="97"/>
        <v>2100</v>
      </c>
      <c r="T208" s="24">
        <f t="shared" si="97"/>
        <v>0</v>
      </c>
      <c r="U208" s="24">
        <f t="shared" si="97"/>
        <v>0</v>
      </c>
      <c r="V208" s="24">
        <f t="shared" si="97"/>
        <v>2100</v>
      </c>
    </row>
    <row r="209" spans="1:22" s="14" customFormat="1" ht="30.75">
      <c r="A209" s="11" t="s">
        <v>2</v>
      </c>
      <c r="B209" s="12" t="s">
        <v>45</v>
      </c>
      <c r="C209" s="40"/>
      <c r="D209" s="41"/>
      <c r="E209" s="40"/>
      <c r="F209" s="42"/>
      <c r="G209" s="24">
        <f aca="true" t="shared" si="98" ref="G209:V209">G210+G211</f>
        <v>14690</v>
      </c>
      <c r="H209" s="24">
        <f t="shared" si="98"/>
        <v>0</v>
      </c>
      <c r="I209" s="24">
        <f t="shared" si="98"/>
        <v>0</v>
      </c>
      <c r="J209" s="24">
        <f t="shared" si="98"/>
        <v>14690</v>
      </c>
      <c r="K209" s="24">
        <f t="shared" si="98"/>
        <v>7400</v>
      </c>
      <c r="L209" s="24">
        <f t="shared" si="98"/>
        <v>0</v>
      </c>
      <c r="M209" s="24">
        <f t="shared" si="98"/>
        <v>0</v>
      </c>
      <c r="N209" s="24">
        <f t="shared" si="98"/>
        <v>7400</v>
      </c>
      <c r="O209" s="24">
        <f t="shared" si="98"/>
        <v>11300</v>
      </c>
      <c r="P209" s="24">
        <f t="shared" si="98"/>
        <v>0</v>
      </c>
      <c r="Q209" s="24">
        <f t="shared" si="98"/>
        <v>0</v>
      </c>
      <c r="R209" s="24">
        <f t="shared" si="98"/>
        <v>11300</v>
      </c>
      <c r="S209" s="24">
        <f t="shared" si="98"/>
        <v>2100</v>
      </c>
      <c r="T209" s="24">
        <f t="shared" si="98"/>
        <v>0</v>
      </c>
      <c r="U209" s="24">
        <f t="shared" si="98"/>
        <v>0</v>
      </c>
      <c r="V209" s="24">
        <f t="shared" si="98"/>
        <v>2100</v>
      </c>
    </row>
    <row r="210" spans="1:22" ht="15">
      <c r="A210" s="11">
        <v>1</v>
      </c>
      <c r="B210" s="12" t="s">
        <v>46</v>
      </c>
      <c r="C210" s="23"/>
      <c r="D210" s="23"/>
      <c r="E210" s="23"/>
      <c r="F210" s="23"/>
      <c r="G210" s="24"/>
      <c r="H210" s="24"/>
      <c r="I210" s="24"/>
      <c r="J210" s="24"/>
      <c r="K210" s="24"/>
      <c r="L210" s="24"/>
      <c r="M210" s="24"/>
      <c r="N210" s="24"/>
      <c r="O210" s="24"/>
      <c r="P210" s="24"/>
      <c r="Q210" s="24"/>
      <c r="R210" s="24"/>
      <c r="S210" s="24"/>
      <c r="T210" s="24"/>
      <c r="U210" s="24"/>
      <c r="V210" s="24"/>
    </row>
    <row r="211" spans="1:22" ht="15">
      <c r="A211" s="11">
        <v>2</v>
      </c>
      <c r="B211" s="12" t="s">
        <v>30</v>
      </c>
      <c r="C211" s="23"/>
      <c r="D211" s="23"/>
      <c r="E211" s="23"/>
      <c r="F211" s="23"/>
      <c r="G211" s="24">
        <f>G214+G212</f>
        <v>14690</v>
      </c>
      <c r="H211" s="24">
        <f aca="true" t="shared" si="99" ref="H211:V211">H214+H212</f>
        <v>0</v>
      </c>
      <c r="I211" s="24">
        <f t="shared" si="99"/>
        <v>0</v>
      </c>
      <c r="J211" s="24">
        <f t="shared" si="99"/>
        <v>14690</v>
      </c>
      <c r="K211" s="24">
        <f t="shared" si="99"/>
        <v>7400</v>
      </c>
      <c r="L211" s="24">
        <f t="shared" si="99"/>
        <v>0</v>
      </c>
      <c r="M211" s="24">
        <f t="shared" si="99"/>
        <v>0</v>
      </c>
      <c r="N211" s="24">
        <f t="shared" si="99"/>
        <v>7400</v>
      </c>
      <c r="O211" s="24">
        <f t="shared" si="99"/>
        <v>11300</v>
      </c>
      <c r="P211" s="24">
        <f t="shared" si="99"/>
        <v>0</v>
      </c>
      <c r="Q211" s="24">
        <f t="shared" si="99"/>
        <v>0</v>
      </c>
      <c r="R211" s="24">
        <f t="shared" si="99"/>
        <v>11300</v>
      </c>
      <c r="S211" s="24">
        <f t="shared" si="99"/>
        <v>2100</v>
      </c>
      <c r="T211" s="24">
        <f t="shared" si="99"/>
        <v>0</v>
      </c>
      <c r="U211" s="24">
        <f t="shared" si="99"/>
        <v>0</v>
      </c>
      <c r="V211" s="24">
        <f t="shared" si="99"/>
        <v>2100</v>
      </c>
    </row>
    <row r="212" spans="1:22" ht="15">
      <c r="A212" s="11" t="s">
        <v>11</v>
      </c>
      <c r="B212" s="74" t="s">
        <v>116</v>
      </c>
      <c r="C212" s="74"/>
      <c r="D212" s="74"/>
      <c r="E212" s="23"/>
      <c r="F212" s="23"/>
      <c r="G212" s="24">
        <f>G213</f>
        <v>14690</v>
      </c>
      <c r="H212" s="24">
        <f aca="true" t="shared" si="100" ref="H212:V212">H213</f>
        <v>0</v>
      </c>
      <c r="I212" s="24">
        <f t="shared" si="100"/>
        <v>0</v>
      </c>
      <c r="J212" s="24">
        <f t="shared" si="100"/>
        <v>14690</v>
      </c>
      <c r="K212" s="24">
        <f t="shared" si="100"/>
        <v>7400</v>
      </c>
      <c r="L212" s="24">
        <f t="shared" si="100"/>
        <v>0</v>
      </c>
      <c r="M212" s="24">
        <f t="shared" si="100"/>
        <v>0</v>
      </c>
      <c r="N212" s="24">
        <f t="shared" si="100"/>
        <v>7400</v>
      </c>
      <c r="O212" s="24">
        <f t="shared" si="100"/>
        <v>11300</v>
      </c>
      <c r="P212" s="24">
        <f t="shared" si="100"/>
        <v>0</v>
      </c>
      <c r="Q212" s="24">
        <f t="shared" si="100"/>
        <v>0</v>
      </c>
      <c r="R212" s="24">
        <f t="shared" si="100"/>
        <v>11300</v>
      </c>
      <c r="S212" s="24">
        <f t="shared" si="100"/>
        <v>2100</v>
      </c>
      <c r="T212" s="24">
        <f t="shared" si="100"/>
        <v>0</v>
      </c>
      <c r="U212" s="24">
        <f t="shared" si="100"/>
        <v>0</v>
      </c>
      <c r="V212" s="24">
        <f t="shared" si="100"/>
        <v>2100</v>
      </c>
    </row>
    <row r="213" spans="1:22" ht="50.25">
      <c r="A213" s="13"/>
      <c r="B213" s="29" t="s">
        <v>149</v>
      </c>
      <c r="C213" s="30" t="s">
        <v>68</v>
      </c>
      <c r="D213" s="31" t="s">
        <v>148</v>
      </c>
      <c r="E213" s="30" t="s">
        <v>107</v>
      </c>
      <c r="F213" s="31" t="s">
        <v>334</v>
      </c>
      <c r="G213" s="32">
        <v>14690</v>
      </c>
      <c r="H213" s="25"/>
      <c r="I213" s="25"/>
      <c r="J213" s="32">
        <v>14690</v>
      </c>
      <c r="K213" s="25">
        <f>L213+M213+N213</f>
        <v>7400</v>
      </c>
      <c r="L213" s="25">
        <f>P213*1.1</f>
        <v>0</v>
      </c>
      <c r="M213" s="25"/>
      <c r="N213" s="25">
        <v>7400</v>
      </c>
      <c r="O213" s="25">
        <f>P213+Q213+R213</f>
        <v>11300</v>
      </c>
      <c r="P213" s="25"/>
      <c r="Q213" s="25"/>
      <c r="R213" s="25">
        <v>11300</v>
      </c>
      <c r="S213" s="25">
        <f>T213+U213+V213</f>
        <v>2100</v>
      </c>
      <c r="T213" s="25"/>
      <c r="U213" s="25">
        <v>0</v>
      </c>
      <c r="V213" s="25">
        <v>2100</v>
      </c>
    </row>
    <row r="214" spans="1:22" ht="15">
      <c r="A214" s="11" t="s">
        <v>12</v>
      </c>
      <c r="B214" s="35" t="s">
        <v>101</v>
      </c>
      <c r="C214" s="23"/>
      <c r="D214" s="23"/>
      <c r="E214" s="23"/>
      <c r="F214" s="23"/>
      <c r="G214" s="12"/>
      <c r="H214" s="12"/>
      <c r="I214" s="12"/>
      <c r="J214" s="12"/>
      <c r="K214" s="12"/>
      <c r="L214" s="12"/>
      <c r="M214" s="12"/>
      <c r="N214" s="12"/>
      <c r="O214" s="12"/>
      <c r="P214" s="12"/>
      <c r="Q214" s="12"/>
      <c r="R214" s="12"/>
      <c r="S214" s="12"/>
      <c r="T214" s="12"/>
      <c r="U214" s="12"/>
      <c r="V214" s="12"/>
    </row>
    <row r="215" spans="1:22" s="14" customFormat="1" ht="234">
      <c r="A215" s="11" t="s">
        <v>58</v>
      </c>
      <c r="B215" s="61" t="s">
        <v>165</v>
      </c>
      <c r="C215" s="62"/>
      <c r="D215" s="63"/>
      <c r="E215" s="63"/>
      <c r="F215" s="63"/>
      <c r="G215" s="24"/>
      <c r="H215" s="24"/>
      <c r="I215" s="24"/>
      <c r="J215" s="24"/>
      <c r="K215" s="24"/>
      <c r="L215" s="24"/>
      <c r="M215" s="24"/>
      <c r="N215" s="24"/>
      <c r="O215" s="24">
        <f aca="true" t="shared" si="101" ref="O215:V215">SUM(O216:O220)</f>
        <v>135000</v>
      </c>
      <c r="P215" s="24">
        <f t="shared" si="101"/>
        <v>0</v>
      </c>
      <c r="Q215" s="24">
        <f t="shared" si="101"/>
        <v>0</v>
      </c>
      <c r="R215" s="24">
        <f t="shared" si="101"/>
        <v>135000</v>
      </c>
      <c r="S215" s="24">
        <f t="shared" si="101"/>
        <v>168257</v>
      </c>
      <c r="T215" s="24">
        <f t="shared" si="101"/>
        <v>0</v>
      </c>
      <c r="U215" s="24">
        <f t="shared" si="101"/>
        <v>0</v>
      </c>
      <c r="V215" s="24">
        <f t="shared" si="101"/>
        <v>168257</v>
      </c>
    </row>
    <row r="216" spans="1:22" ht="78">
      <c r="A216" s="13">
        <v>1</v>
      </c>
      <c r="B216" s="49" t="s">
        <v>96</v>
      </c>
      <c r="C216" s="64"/>
      <c r="D216" s="65"/>
      <c r="E216" s="65"/>
      <c r="F216" s="65"/>
      <c r="G216" s="25"/>
      <c r="H216" s="25"/>
      <c r="I216" s="25"/>
      <c r="J216" s="25"/>
      <c r="K216" s="25"/>
      <c r="L216" s="25"/>
      <c r="M216" s="25"/>
      <c r="N216" s="25"/>
      <c r="O216" s="25">
        <f>P216+Q216+R216</f>
        <v>0</v>
      </c>
      <c r="P216" s="25"/>
      <c r="Q216" s="25"/>
      <c r="R216" s="25"/>
      <c r="S216" s="25">
        <f>T216+U216+V216</f>
        <v>21721</v>
      </c>
      <c r="T216" s="25"/>
      <c r="U216" s="25"/>
      <c r="V216" s="25">
        <v>21721</v>
      </c>
    </row>
    <row r="217" spans="1:22" ht="30.75">
      <c r="A217" s="13">
        <v>2</v>
      </c>
      <c r="B217" s="49" t="s">
        <v>60</v>
      </c>
      <c r="C217" s="64"/>
      <c r="D217" s="65"/>
      <c r="E217" s="65"/>
      <c r="F217" s="65"/>
      <c r="G217" s="25"/>
      <c r="H217" s="25"/>
      <c r="I217" s="25"/>
      <c r="J217" s="25"/>
      <c r="K217" s="25"/>
      <c r="L217" s="25"/>
      <c r="M217" s="25"/>
      <c r="N217" s="25"/>
      <c r="O217" s="25">
        <f>P217+Q217+R217</f>
        <v>120000</v>
      </c>
      <c r="P217" s="25"/>
      <c r="Q217" s="25"/>
      <c r="R217" s="25">
        <v>120000</v>
      </c>
      <c r="S217" s="25">
        <f aca="true" t="shared" si="102" ref="S217:S224">T217+U217+V217</f>
        <v>100000</v>
      </c>
      <c r="T217" s="25"/>
      <c r="U217" s="25"/>
      <c r="V217" s="25">
        <v>100000</v>
      </c>
    </row>
    <row r="218" spans="1:22" ht="78">
      <c r="A218" s="13">
        <v>3</v>
      </c>
      <c r="B218" s="49" t="s">
        <v>97</v>
      </c>
      <c r="C218" s="64"/>
      <c r="D218" s="65"/>
      <c r="E218" s="65"/>
      <c r="F218" s="65"/>
      <c r="G218" s="25"/>
      <c r="H218" s="25"/>
      <c r="I218" s="25"/>
      <c r="J218" s="25"/>
      <c r="K218" s="25"/>
      <c r="L218" s="25"/>
      <c r="M218" s="25"/>
      <c r="N218" s="25"/>
      <c r="O218" s="25">
        <f>P218+Q218+R218</f>
        <v>0</v>
      </c>
      <c r="P218" s="25"/>
      <c r="Q218" s="25"/>
      <c r="R218" s="25">
        <v>0</v>
      </c>
      <c r="S218" s="25">
        <f t="shared" si="102"/>
        <v>22240</v>
      </c>
      <c r="T218" s="25"/>
      <c r="U218" s="25"/>
      <c r="V218" s="25">
        <v>22240</v>
      </c>
    </row>
    <row r="219" spans="1:22" ht="30.75">
      <c r="A219" s="13">
        <v>4</v>
      </c>
      <c r="B219" s="49" t="s">
        <v>98</v>
      </c>
      <c r="C219" s="64"/>
      <c r="D219" s="65"/>
      <c r="E219" s="65"/>
      <c r="F219" s="65"/>
      <c r="G219" s="25"/>
      <c r="H219" s="25"/>
      <c r="I219" s="25"/>
      <c r="J219" s="25"/>
      <c r="K219" s="25"/>
      <c r="L219" s="25"/>
      <c r="M219" s="25"/>
      <c r="N219" s="25"/>
      <c r="O219" s="25">
        <f>P219+Q219+R219</f>
        <v>0</v>
      </c>
      <c r="P219" s="25"/>
      <c r="Q219" s="25"/>
      <c r="R219" s="25">
        <v>0</v>
      </c>
      <c r="S219" s="25">
        <f t="shared" si="102"/>
        <v>18120</v>
      </c>
      <c r="T219" s="25"/>
      <c r="U219" s="25"/>
      <c r="V219" s="25">
        <v>18120</v>
      </c>
    </row>
    <row r="220" spans="1:22" ht="15">
      <c r="A220" s="13">
        <v>5</v>
      </c>
      <c r="B220" s="49" t="s">
        <v>99</v>
      </c>
      <c r="C220" s="64"/>
      <c r="D220" s="65"/>
      <c r="E220" s="65"/>
      <c r="F220" s="65"/>
      <c r="G220" s="25"/>
      <c r="H220" s="25"/>
      <c r="I220" s="25"/>
      <c r="J220" s="25"/>
      <c r="K220" s="25"/>
      <c r="L220" s="25"/>
      <c r="M220" s="25"/>
      <c r="N220" s="25"/>
      <c r="O220" s="25">
        <f>P220+Q220+R220</f>
        <v>15000</v>
      </c>
      <c r="P220" s="25"/>
      <c r="Q220" s="25"/>
      <c r="R220" s="25">
        <v>15000</v>
      </c>
      <c r="S220" s="25">
        <f t="shared" si="102"/>
        <v>6176</v>
      </c>
      <c r="T220" s="25"/>
      <c r="U220" s="25"/>
      <c r="V220" s="25">
        <v>6176</v>
      </c>
    </row>
    <row r="221" spans="1:23" ht="62.25">
      <c r="A221" s="11" t="s">
        <v>166</v>
      </c>
      <c r="B221" s="35" t="s">
        <v>94</v>
      </c>
      <c r="C221" s="42"/>
      <c r="D221" s="42"/>
      <c r="E221" s="42"/>
      <c r="F221" s="42"/>
      <c r="G221" s="24">
        <f>G222+G223+G224+G225+G231+G232</f>
        <v>234835</v>
      </c>
      <c r="H221" s="24">
        <f aca="true" t="shared" si="103" ref="H221:U221">H222+H223+H224+H225+H231+H232</f>
        <v>0</v>
      </c>
      <c r="I221" s="24">
        <f t="shared" si="103"/>
        <v>150000</v>
      </c>
      <c r="J221" s="24">
        <f t="shared" si="103"/>
        <v>84835</v>
      </c>
      <c r="K221" s="24">
        <f t="shared" si="103"/>
        <v>369433</v>
      </c>
      <c r="L221" s="24">
        <f t="shared" si="103"/>
        <v>0</v>
      </c>
      <c r="M221" s="24">
        <f t="shared" si="103"/>
        <v>108000</v>
      </c>
      <c r="N221" s="24">
        <f t="shared" si="103"/>
        <v>261433</v>
      </c>
      <c r="O221" s="24">
        <f t="shared" si="103"/>
        <v>4015667</v>
      </c>
      <c r="P221" s="24">
        <f t="shared" si="103"/>
        <v>0</v>
      </c>
      <c r="Q221" s="24">
        <f t="shared" si="103"/>
        <v>108000</v>
      </c>
      <c r="R221" s="24">
        <f t="shared" si="103"/>
        <v>3907667</v>
      </c>
      <c r="S221" s="24">
        <f>S222+S223+S224+S225+S231+S232</f>
        <v>1926224</v>
      </c>
      <c r="T221" s="24">
        <f t="shared" si="103"/>
        <v>0</v>
      </c>
      <c r="U221" s="24">
        <f t="shared" si="103"/>
        <v>132917</v>
      </c>
      <c r="V221" s="24">
        <f>V222+V223+V224+V225+V231+V232</f>
        <v>1793307</v>
      </c>
      <c r="W221" s="16"/>
    </row>
    <row r="222" spans="1:22" ht="15">
      <c r="A222" s="11" t="s">
        <v>2</v>
      </c>
      <c r="B222" s="74" t="s">
        <v>64</v>
      </c>
      <c r="C222" s="74"/>
      <c r="D222" s="74"/>
      <c r="E222" s="42"/>
      <c r="F222" s="42"/>
      <c r="G222" s="24">
        <f>H222+I222+J222</f>
        <v>0</v>
      </c>
      <c r="H222" s="24"/>
      <c r="I222" s="24"/>
      <c r="J222" s="24"/>
      <c r="K222" s="24">
        <f>L222+M222+N222</f>
        <v>0</v>
      </c>
      <c r="L222" s="24"/>
      <c r="M222" s="24"/>
      <c r="N222" s="24">
        <f>R222*1.1</f>
        <v>0</v>
      </c>
      <c r="O222" s="24">
        <f>P222+Q222+R222</f>
        <v>0</v>
      </c>
      <c r="P222" s="24"/>
      <c r="Q222" s="24"/>
      <c r="R222" s="24"/>
      <c r="S222" s="24">
        <f t="shared" si="102"/>
        <v>7550</v>
      </c>
      <c r="T222" s="24"/>
      <c r="U222" s="24"/>
      <c r="V222" s="24">
        <v>7550</v>
      </c>
    </row>
    <row r="223" spans="1:23" ht="46.5">
      <c r="A223" s="11" t="s">
        <v>3</v>
      </c>
      <c r="B223" s="35" t="s">
        <v>59</v>
      </c>
      <c r="C223" s="23"/>
      <c r="D223" s="23"/>
      <c r="E223" s="42"/>
      <c r="F223" s="42"/>
      <c r="G223" s="24">
        <f>H223+I223+J223</f>
        <v>0</v>
      </c>
      <c r="H223" s="24"/>
      <c r="I223" s="24"/>
      <c r="J223" s="24"/>
      <c r="K223" s="24">
        <f>L223+M223+N223</f>
        <v>261433</v>
      </c>
      <c r="L223" s="24"/>
      <c r="M223" s="24"/>
      <c r="N223" s="24">
        <v>261433</v>
      </c>
      <c r="O223" s="24">
        <f>P223+Q223+R223</f>
        <v>261433</v>
      </c>
      <c r="P223" s="24"/>
      <c r="Q223" s="24"/>
      <c r="R223" s="24">
        <v>261433</v>
      </c>
      <c r="S223" s="24">
        <f t="shared" si="102"/>
        <v>29900</v>
      </c>
      <c r="T223" s="24"/>
      <c r="U223" s="24"/>
      <c r="V223" s="24">
        <v>29900</v>
      </c>
      <c r="W223" s="16"/>
    </row>
    <row r="224" spans="1:23" ht="46.5">
      <c r="A224" s="11" t="s">
        <v>6</v>
      </c>
      <c r="B224" s="35" t="s">
        <v>167</v>
      </c>
      <c r="C224" s="23"/>
      <c r="D224" s="23"/>
      <c r="E224" s="42"/>
      <c r="F224" s="42"/>
      <c r="G224" s="24">
        <v>0</v>
      </c>
      <c r="H224" s="24">
        <v>0</v>
      </c>
      <c r="I224" s="24">
        <v>0</v>
      </c>
      <c r="J224" s="24">
        <v>0</v>
      </c>
      <c r="K224" s="24">
        <v>0</v>
      </c>
      <c r="L224" s="24">
        <v>0</v>
      </c>
      <c r="M224" s="24">
        <v>0</v>
      </c>
      <c r="N224" s="24">
        <v>0</v>
      </c>
      <c r="O224" s="24">
        <f>P224+Q224+R224</f>
        <v>3646234</v>
      </c>
      <c r="P224" s="24">
        <v>0</v>
      </c>
      <c r="Q224" s="24">
        <v>0</v>
      </c>
      <c r="R224" s="24">
        <v>3646234</v>
      </c>
      <c r="S224" s="24">
        <f t="shared" si="102"/>
        <v>1035857</v>
      </c>
      <c r="T224" s="24"/>
      <c r="U224" s="24"/>
      <c r="V224" s="24">
        <v>1035857</v>
      </c>
      <c r="W224" s="16"/>
    </row>
    <row r="225" spans="1:22" ht="46.5">
      <c r="A225" s="11" t="s">
        <v>7</v>
      </c>
      <c r="B225" s="35" t="s">
        <v>167</v>
      </c>
      <c r="C225" s="23"/>
      <c r="D225" s="23"/>
      <c r="E225" s="42"/>
      <c r="F225" s="42"/>
      <c r="G225" s="24">
        <f>G226</f>
        <v>234835</v>
      </c>
      <c r="H225" s="24">
        <f aca="true" t="shared" si="104" ref="H225:U225">H226</f>
        <v>0</v>
      </c>
      <c r="I225" s="24">
        <f t="shared" si="104"/>
        <v>150000</v>
      </c>
      <c r="J225" s="24">
        <f t="shared" si="104"/>
        <v>84835</v>
      </c>
      <c r="K225" s="24">
        <f t="shared" si="104"/>
        <v>108000</v>
      </c>
      <c r="L225" s="24">
        <f t="shared" si="104"/>
        <v>0</v>
      </c>
      <c r="M225" s="24">
        <f t="shared" si="104"/>
        <v>108000</v>
      </c>
      <c r="N225" s="24">
        <f t="shared" si="104"/>
        <v>0</v>
      </c>
      <c r="O225" s="24">
        <f t="shared" si="104"/>
        <v>108000</v>
      </c>
      <c r="P225" s="24">
        <f t="shared" si="104"/>
        <v>0</v>
      </c>
      <c r="Q225" s="24">
        <f t="shared" si="104"/>
        <v>108000</v>
      </c>
      <c r="R225" s="24">
        <f t="shared" si="104"/>
        <v>0</v>
      </c>
      <c r="S225" s="24">
        <f t="shared" si="104"/>
        <v>12000</v>
      </c>
      <c r="T225" s="24">
        <f t="shared" si="104"/>
        <v>0</v>
      </c>
      <c r="U225" s="24">
        <f t="shared" si="104"/>
        <v>12000</v>
      </c>
      <c r="V225" s="24">
        <f>V226</f>
        <v>0</v>
      </c>
    </row>
    <row r="226" spans="1:22" ht="15">
      <c r="A226" s="11" t="s">
        <v>2</v>
      </c>
      <c r="B226" s="44" t="s">
        <v>69</v>
      </c>
      <c r="C226" s="35"/>
      <c r="D226" s="35"/>
      <c r="E226" s="23"/>
      <c r="F226" s="23"/>
      <c r="G226" s="24">
        <f>G227+G228</f>
        <v>234835</v>
      </c>
      <c r="H226" s="24">
        <f aca="true" t="shared" si="105" ref="H226:U226">H227+H228</f>
        <v>0</v>
      </c>
      <c r="I226" s="24">
        <f t="shared" si="105"/>
        <v>150000</v>
      </c>
      <c r="J226" s="24">
        <f t="shared" si="105"/>
        <v>84835</v>
      </c>
      <c r="K226" s="24">
        <f t="shared" si="105"/>
        <v>108000</v>
      </c>
      <c r="L226" s="24">
        <f t="shared" si="105"/>
        <v>0</v>
      </c>
      <c r="M226" s="24">
        <f t="shared" si="105"/>
        <v>108000</v>
      </c>
      <c r="N226" s="24">
        <f t="shared" si="105"/>
        <v>0</v>
      </c>
      <c r="O226" s="24">
        <f t="shared" si="105"/>
        <v>108000</v>
      </c>
      <c r="P226" s="24">
        <f t="shared" si="105"/>
        <v>0</v>
      </c>
      <c r="Q226" s="24">
        <f t="shared" si="105"/>
        <v>108000</v>
      </c>
      <c r="R226" s="24">
        <f t="shared" si="105"/>
        <v>0</v>
      </c>
      <c r="S226" s="24">
        <f t="shared" si="105"/>
        <v>12000</v>
      </c>
      <c r="T226" s="24">
        <f t="shared" si="105"/>
        <v>0</v>
      </c>
      <c r="U226" s="24">
        <f t="shared" si="105"/>
        <v>12000</v>
      </c>
      <c r="V226" s="24">
        <f>V227+V228</f>
        <v>0</v>
      </c>
    </row>
    <row r="227" spans="1:22" ht="15">
      <c r="A227" s="11">
        <v>1</v>
      </c>
      <c r="B227" s="12" t="s">
        <v>46</v>
      </c>
      <c r="C227" s="23"/>
      <c r="D227" s="23"/>
      <c r="E227" s="23"/>
      <c r="F227" s="23"/>
      <c r="G227" s="24"/>
      <c r="H227" s="24"/>
      <c r="I227" s="24"/>
      <c r="J227" s="24"/>
      <c r="K227" s="24"/>
      <c r="L227" s="24"/>
      <c r="M227" s="24"/>
      <c r="N227" s="24"/>
      <c r="O227" s="24"/>
      <c r="P227" s="24"/>
      <c r="Q227" s="24"/>
      <c r="R227" s="24"/>
      <c r="S227" s="24"/>
      <c r="T227" s="24"/>
      <c r="U227" s="24"/>
      <c r="V227" s="24"/>
    </row>
    <row r="228" spans="1:22" ht="15">
      <c r="A228" s="11">
        <v>2</v>
      </c>
      <c r="B228" s="12" t="s">
        <v>30</v>
      </c>
      <c r="C228" s="23"/>
      <c r="D228" s="23"/>
      <c r="E228" s="23"/>
      <c r="F228" s="23"/>
      <c r="G228" s="24">
        <f aca="true" t="shared" si="106" ref="G228:V229">G229</f>
        <v>234835</v>
      </c>
      <c r="H228" s="24">
        <f t="shared" si="106"/>
        <v>0</v>
      </c>
      <c r="I228" s="24">
        <f t="shared" si="106"/>
        <v>150000</v>
      </c>
      <c r="J228" s="24">
        <f t="shared" si="106"/>
        <v>84835</v>
      </c>
      <c r="K228" s="24">
        <f t="shared" si="106"/>
        <v>108000</v>
      </c>
      <c r="L228" s="24">
        <f t="shared" si="106"/>
        <v>0</v>
      </c>
      <c r="M228" s="24">
        <f t="shared" si="106"/>
        <v>108000</v>
      </c>
      <c r="N228" s="24">
        <f t="shared" si="106"/>
        <v>0</v>
      </c>
      <c r="O228" s="24">
        <f t="shared" si="106"/>
        <v>108000</v>
      </c>
      <c r="P228" s="24">
        <f t="shared" si="106"/>
        <v>0</v>
      </c>
      <c r="Q228" s="24">
        <f t="shared" si="106"/>
        <v>108000</v>
      </c>
      <c r="R228" s="24">
        <f t="shared" si="106"/>
        <v>0</v>
      </c>
      <c r="S228" s="24">
        <f t="shared" si="106"/>
        <v>12000</v>
      </c>
      <c r="T228" s="24">
        <f t="shared" si="106"/>
        <v>0</v>
      </c>
      <c r="U228" s="24">
        <f t="shared" si="106"/>
        <v>12000</v>
      </c>
      <c r="V228" s="24">
        <f>V229</f>
        <v>0</v>
      </c>
    </row>
    <row r="229" spans="1:22" ht="15">
      <c r="A229" s="11" t="s">
        <v>11</v>
      </c>
      <c r="B229" s="12" t="s">
        <v>116</v>
      </c>
      <c r="C229" s="23"/>
      <c r="D229" s="23"/>
      <c r="E229" s="23"/>
      <c r="F229" s="23"/>
      <c r="G229" s="24">
        <f t="shared" si="106"/>
        <v>234835</v>
      </c>
      <c r="H229" s="24">
        <f t="shared" si="106"/>
        <v>0</v>
      </c>
      <c r="I229" s="24">
        <f t="shared" si="106"/>
        <v>150000</v>
      </c>
      <c r="J229" s="24">
        <f t="shared" si="106"/>
        <v>84835</v>
      </c>
      <c r="K229" s="24">
        <f t="shared" si="106"/>
        <v>108000</v>
      </c>
      <c r="L229" s="24">
        <f t="shared" si="106"/>
        <v>0</v>
      </c>
      <c r="M229" s="24">
        <f t="shared" si="106"/>
        <v>108000</v>
      </c>
      <c r="N229" s="24">
        <f t="shared" si="106"/>
        <v>0</v>
      </c>
      <c r="O229" s="24">
        <f t="shared" si="106"/>
        <v>108000</v>
      </c>
      <c r="P229" s="24">
        <f t="shared" si="106"/>
        <v>0</v>
      </c>
      <c r="Q229" s="24">
        <f t="shared" si="106"/>
        <v>108000</v>
      </c>
      <c r="R229" s="24">
        <f t="shared" si="106"/>
        <v>0</v>
      </c>
      <c r="S229" s="24">
        <f t="shared" si="106"/>
        <v>12000</v>
      </c>
      <c r="T229" s="24">
        <f t="shared" si="106"/>
        <v>0</v>
      </c>
      <c r="U229" s="24">
        <f t="shared" si="106"/>
        <v>12000</v>
      </c>
      <c r="V229" s="24">
        <f t="shared" si="106"/>
        <v>0</v>
      </c>
    </row>
    <row r="230" spans="1:22" ht="62.25">
      <c r="A230" s="7">
        <v>1</v>
      </c>
      <c r="B230" s="8" t="s">
        <v>84</v>
      </c>
      <c r="C230" s="13" t="s">
        <v>85</v>
      </c>
      <c r="D230" s="13" t="s">
        <v>335</v>
      </c>
      <c r="E230" s="13" t="s">
        <v>90</v>
      </c>
      <c r="F230" s="13" t="s">
        <v>86</v>
      </c>
      <c r="G230" s="25">
        <v>234835</v>
      </c>
      <c r="H230" s="25"/>
      <c r="I230" s="25">
        <v>150000</v>
      </c>
      <c r="J230" s="25">
        <f>G230-I230</f>
        <v>84835</v>
      </c>
      <c r="K230" s="25">
        <f>L230+M230+N230</f>
        <v>108000</v>
      </c>
      <c r="L230" s="25"/>
      <c r="M230" s="25">
        <v>108000</v>
      </c>
      <c r="N230" s="25">
        <f>R230*1.1</f>
        <v>0</v>
      </c>
      <c r="O230" s="25">
        <f>P230+Q230+R230</f>
        <v>108000</v>
      </c>
      <c r="P230" s="25"/>
      <c r="Q230" s="25">
        <v>108000</v>
      </c>
      <c r="R230" s="25"/>
      <c r="S230" s="25">
        <f>T230+U230+V230</f>
        <v>12000</v>
      </c>
      <c r="T230" s="25"/>
      <c r="U230" s="25">
        <v>12000</v>
      </c>
      <c r="V230" s="25"/>
    </row>
    <row r="231" spans="1:22" s="14" customFormat="1" ht="30.75">
      <c r="A231" s="9" t="s">
        <v>8</v>
      </c>
      <c r="B231" s="10" t="s">
        <v>168</v>
      </c>
      <c r="C231" s="11"/>
      <c r="D231" s="11"/>
      <c r="E231" s="11"/>
      <c r="F231" s="11"/>
      <c r="G231" s="24"/>
      <c r="H231" s="24"/>
      <c r="I231" s="24"/>
      <c r="J231" s="24"/>
      <c r="K231" s="24"/>
      <c r="L231" s="24"/>
      <c r="M231" s="24"/>
      <c r="N231" s="24"/>
      <c r="O231" s="24"/>
      <c r="P231" s="24"/>
      <c r="Q231" s="24"/>
      <c r="R231" s="24"/>
      <c r="S231" s="24">
        <f>T231+U231+V231</f>
        <v>720000</v>
      </c>
      <c r="T231" s="24"/>
      <c r="U231" s="24"/>
      <c r="V231" s="24">
        <v>720000</v>
      </c>
    </row>
    <row r="232" spans="1:22" ht="78">
      <c r="A232" s="9" t="s">
        <v>9</v>
      </c>
      <c r="B232" s="10" t="s">
        <v>336</v>
      </c>
      <c r="C232" s="13"/>
      <c r="D232" s="13"/>
      <c r="E232" s="13"/>
      <c r="F232" s="13"/>
      <c r="G232" s="25"/>
      <c r="H232" s="25"/>
      <c r="I232" s="25"/>
      <c r="J232" s="25"/>
      <c r="K232" s="25"/>
      <c r="L232" s="25"/>
      <c r="M232" s="25"/>
      <c r="N232" s="25"/>
      <c r="O232" s="25"/>
      <c r="P232" s="25"/>
      <c r="Q232" s="25"/>
      <c r="R232" s="25"/>
      <c r="S232" s="24">
        <f>S233+S234</f>
        <v>120917</v>
      </c>
      <c r="T232" s="24">
        <f>T233+T234</f>
        <v>0</v>
      </c>
      <c r="U232" s="24">
        <f>U233+U234</f>
        <v>120917</v>
      </c>
      <c r="V232" s="24">
        <f>V233+V234</f>
        <v>0</v>
      </c>
    </row>
    <row r="233" spans="1:22" ht="78">
      <c r="A233" s="7">
        <v>1</v>
      </c>
      <c r="B233" s="8" t="s">
        <v>337</v>
      </c>
      <c r="C233" s="13"/>
      <c r="D233" s="13"/>
      <c r="E233" s="13"/>
      <c r="F233" s="13"/>
      <c r="G233" s="25"/>
      <c r="H233" s="25"/>
      <c r="I233" s="25"/>
      <c r="J233" s="25"/>
      <c r="K233" s="25"/>
      <c r="L233" s="25"/>
      <c r="M233" s="25"/>
      <c r="N233" s="25"/>
      <c r="O233" s="25"/>
      <c r="P233" s="25"/>
      <c r="Q233" s="25"/>
      <c r="R233" s="25"/>
      <c r="S233" s="25">
        <f>T233+U233+V233</f>
        <v>4347</v>
      </c>
      <c r="T233" s="25"/>
      <c r="U233" s="25">
        <v>4347</v>
      </c>
      <c r="V233" s="25"/>
    </row>
    <row r="234" spans="1:22" ht="30.75">
      <c r="A234" s="66">
        <v>3</v>
      </c>
      <c r="B234" s="67" t="s">
        <v>338</v>
      </c>
      <c r="C234" s="68"/>
      <c r="D234" s="68"/>
      <c r="E234" s="68"/>
      <c r="F234" s="68"/>
      <c r="G234" s="69"/>
      <c r="H234" s="69"/>
      <c r="I234" s="69"/>
      <c r="J234" s="69"/>
      <c r="K234" s="69"/>
      <c r="L234" s="69"/>
      <c r="M234" s="69"/>
      <c r="N234" s="69"/>
      <c r="O234" s="69"/>
      <c r="P234" s="69"/>
      <c r="Q234" s="69"/>
      <c r="R234" s="69"/>
      <c r="S234" s="69">
        <f>T234+U234+V234</f>
        <v>116570</v>
      </c>
      <c r="T234" s="69"/>
      <c r="U234" s="69">
        <v>116570</v>
      </c>
      <c r="V234" s="69"/>
    </row>
    <row r="235" spans="1:22" ht="15">
      <c r="A235" s="3"/>
      <c r="B235" s="70"/>
      <c r="C235" s="70"/>
      <c r="D235" s="70"/>
      <c r="E235" s="70"/>
      <c r="F235" s="70"/>
      <c r="G235" s="70"/>
      <c r="H235" s="70"/>
      <c r="I235" s="70"/>
      <c r="J235" s="70"/>
      <c r="K235" s="70"/>
      <c r="L235" s="70"/>
      <c r="M235" s="70"/>
      <c r="N235" s="70"/>
      <c r="O235" s="70"/>
      <c r="P235" s="70"/>
      <c r="Q235" s="70"/>
      <c r="R235" s="70"/>
      <c r="S235" s="70"/>
      <c r="T235" s="70"/>
      <c r="U235" s="70"/>
      <c r="V235" s="70"/>
    </row>
    <row r="236" spans="1:22" ht="15">
      <c r="A236" s="3"/>
      <c r="B236" s="70"/>
      <c r="C236" s="70"/>
      <c r="D236" s="70"/>
      <c r="E236" s="70"/>
      <c r="F236" s="70"/>
      <c r="G236" s="70"/>
      <c r="H236" s="70"/>
      <c r="I236" s="70"/>
      <c r="J236" s="70"/>
      <c r="K236" s="70"/>
      <c r="L236" s="70"/>
      <c r="M236" s="70"/>
      <c r="N236" s="70"/>
      <c r="O236" s="70"/>
      <c r="P236" s="70"/>
      <c r="Q236" s="70"/>
      <c r="R236" s="70"/>
      <c r="S236" s="70"/>
      <c r="T236" s="70"/>
      <c r="U236" s="70"/>
      <c r="V236" s="70"/>
    </row>
    <row r="237" spans="2:22" ht="15">
      <c r="B237" s="71"/>
      <c r="C237" s="71"/>
      <c r="D237" s="71"/>
      <c r="E237" s="71"/>
      <c r="F237" s="71"/>
      <c r="G237" s="71"/>
      <c r="H237" s="71"/>
      <c r="I237" s="71"/>
      <c r="J237" s="71"/>
      <c r="K237" s="71"/>
      <c r="L237" s="71"/>
      <c r="M237" s="71"/>
      <c r="N237" s="71"/>
      <c r="O237" s="71"/>
      <c r="P237" s="71"/>
      <c r="Q237" s="71"/>
      <c r="R237" s="71"/>
      <c r="S237" s="71"/>
      <c r="T237" s="71"/>
      <c r="U237" s="71"/>
      <c r="V237" s="71"/>
    </row>
    <row r="238" spans="2:22" ht="15">
      <c r="B238" s="71"/>
      <c r="C238" s="71"/>
      <c r="D238" s="71"/>
      <c r="E238" s="71"/>
      <c r="F238" s="71"/>
      <c r="G238" s="71"/>
      <c r="H238" s="71"/>
      <c r="I238" s="71"/>
      <c r="J238" s="71"/>
      <c r="K238" s="71"/>
      <c r="L238" s="71"/>
      <c r="M238" s="71"/>
      <c r="N238" s="71"/>
      <c r="O238" s="71"/>
      <c r="P238" s="71"/>
      <c r="Q238" s="71"/>
      <c r="R238" s="71"/>
      <c r="S238" s="71"/>
      <c r="T238" s="71"/>
      <c r="U238" s="71"/>
      <c r="V238" s="71"/>
    </row>
  </sheetData>
  <sheetProtection/>
  <mergeCells count="51">
    <mergeCell ref="B222:D222"/>
    <mergeCell ref="A1:B1"/>
    <mergeCell ref="S1:V1"/>
    <mergeCell ref="B150:D150"/>
    <mergeCell ref="B158:D158"/>
    <mergeCell ref="B164:D164"/>
    <mergeCell ref="B170:D170"/>
    <mergeCell ref="B177:D177"/>
    <mergeCell ref="B183:D183"/>
    <mergeCell ref="B82:D82"/>
    <mergeCell ref="B89:D89"/>
    <mergeCell ref="B94:D94"/>
    <mergeCell ref="B105:D105"/>
    <mergeCell ref="B126:D126"/>
    <mergeCell ref="B212:D212"/>
    <mergeCell ref="B52:D52"/>
    <mergeCell ref="B59:D59"/>
    <mergeCell ref="B63:D63"/>
    <mergeCell ref="B66:D66"/>
    <mergeCell ref="B72:D72"/>
    <mergeCell ref="B80:D80"/>
    <mergeCell ref="A2:V2"/>
    <mergeCell ref="A3:V3"/>
    <mergeCell ref="A7:A10"/>
    <mergeCell ref="B7:B10"/>
    <mergeCell ref="C7:C10"/>
    <mergeCell ref="D7:D10"/>
    <mergeCell ref="E7:E10"/>
    <mergeCell ref="F7:J7"/>
    <mergeCell ref="K7:N8"/>
    <mergeCell ref="O7:R8"/>
    <mergeCell ref="S7:V8"/>
    <mergeCell ref="F8:F10"/>
    <mergeCell ref="G8:J8"/>
    <mergeCell ref="G9:G10"/>
    <mergeCell ref="H9:J9"/>
    <mergeCell ref="K9:K10"/>
    <mergeCell ref="L9:N9"/>
    <mergeCell ref="O9:O10"/>
    <mergeCell ref="P9:R9"/>
    <mergeCell ref="S9:S10"/>
    <mergeCell ref="B189:D189"/>
    <mergeCell ref="B196:D196"/>
    <mergeCell ref="B201:D201"/>
    <mergeCell ref="T9:V9"/>
    <mergeCell ref="B57:D57"/>
    <mergeCell ref="B37:D37"/>
    <mergeCell ref="B132:D132"/>
    <mergeCell ref="B138:D138"/>
    <mergeCell ref="B144:D144"/>
    <mergeCell ref="B45:D45"/>
  </mergeCells>
  <printOptions/>
  <pageMargins left="0.11811023622047245" right="0" top="0.7480314960629921" bottom="0.7480314960629921" header="0.31496062992125984" footer="0.31496062992125984"/>
  <pageSetup horizontalDpi="600" verticalDpi="600" orientation="landscape" scale="54"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2023-12-26T01:55:58Z</cp:lastPrinted>
  <dcterms:created xsi:type="dcterms:W3CDTF">2002-06-06T06:34:24Z</dcterms:created>
  <dcterms:modified xsi:type="dcterms:W3CDTF">2023-12-26T02:33:28Z</dcterms:modified>
  <cp:category/>
  <cp:version/>
  <cp:contentType/>
  <cp:contentStatus/>
</cp:coreProperties>
</file>