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Ho so Quan ly Ngan sach\Cong khai tai chinh NS\Nop bao cao trang CKNS BTC\NAM 2024\9. DT2025 HDND PHE CHUAN\"/>
    </mc:Choice>
  </mc:AlternateContent>
  <bookViews>
    <workbookView xWindow="-120" yWindow="-120" windowWidth="29040" windowHeight="15840" tabRatio="912" firstSheet="1" activeTab="1"/>
  </bookViews>
  <sheets>
    <sheet name="foxz" sheetId="53" state="veryHidden" r:id="rId1"/>
    <sheet name="46" sheetId="71" r:id="rId2"/>
  </sheets>
  <definedNames>
    <definedName name="_xlnm.Print_Titles" localSheetId="1">'46'!$5:$7</definedName>
  </definedNames>
  <calcPr calcId="162913"/>
</workbook>
</file>

<file path=xl/calcChain.xml><?xml version="1.0" encoding="utf-8"?>
<calcChain xmlns="http://schemas.openxmlformats.org/spreadsheetml/2006/main">
  <c r="G53" i="71" l="1"/>
  <c r="G50" i="71"/>
  <c r="G49" i="71"/>
  <c r="F49" i="71"/>
  <c r="F48" i="71" s="1"/>
  <c r="E48" i="71"/>
  <c r="G48" i="71" s="1"/>
  <c r="D48" i="71"/>
  <c r="C48" i="71"/>
  <c r="G47" i="71"/>
  <c r="F47" i="71"/>
  <c r="G46" i="71"/>
  <c r="F46" i="71"/>
  <c r="F43" i="71" s="1"/>
  <c r="G45" i="71"/>
  <c r="F45" i="71"/>
  <c r="G44" i="71"/>
  <c r="E43" i="71"/>
  <c r="D43" i="71"/>
  <c r="C43" i="71"/>
  <c r="G43" i="71" s="1"/>
  <c r="G42" i="71"/>
  <c r="G41" i="71"/>
  <c r="G40" i="71"/>
  <c r="G39" i="71"/>
  <c r="F39" i="71"/>
  <c r="G38" i="71"/>
  <c r="F38" i="71"/>
  <c r="G37" i="71"/>
  <c r="F37" i="71"/>
  <c r="G36" i="71"/>
  <c r="F36" i="71"/>
  <c r="F35" i="71"/>
  <c r="E35" i="71"/>
  <c r="D35" i="71"/>
  <c r="C35" i="71"/>
  <c r="G35" i="71" s="1"/>
  <c r="G34" i="71"/>
  <c r="F34" i="71"/>
  <c r="G33" i="71"/>
  <c r="G32" i="71"/>
  <c r="G31" i="71"/>
  <c r="F31" i="71"/>
  <c r="G30" i="71"/>
  <c r="F30" i="71"/>
  <c r="F24" i="71" s="1"/>
  <c r="F23" i="71" s="1"/>
  <c r="G29" i="71"/>
  <c r="F29" i="71"/>
  <c r="G28" i="71"/>
  <c r="F28" i="71"/>
  <c r="G27" i="71"/>
  <c r="F27" i="71"/>
  <c r="G26" i="71"/>
  <c r="F26" i="71"/>
  <c r="G25" i="71"/>
  <c r="F25" i="71"/>
  <c r="E24" i="71"/>
  <c r="E23" i="71" s="1"/>
  <c r="D24" i="71"/>
  <c r="D23" i="71" s="1"/>
  <c r="C24" i="71"/>
  <c r="G21" i="71"/>
  <c r="F21" i="71"/>
  <c r="G20" i="71"/>
  <c r="F20" i="71"/>
  <c r="G19" i="71"/>
  <c r="F19" i="71"/>
  <c r="E18" i="71"/>
  <c r="G18" i="71" s="1"/>
  <c r="D18" i="71"/>
  <c r="C18" i="71"/>
  <c r="G17" i="71"/>
  <c r="G16" i="71"/>
  <c r="G15" i="71"/>
  <c r="F15" i="71"/>
  <c r="G14" i="71"/>
  <c r="F14" i="71"/>
  <c r="G13" i="71"/>
  <c r="F13" i="71"/>
  <c r="G12" i="71"/>
  <c r="F12" i="71"/>
  <c r="G11" i="71"/>
  <c r="F11" i="71"/>
  <c r="E10" i="71"/>
  <c r="E9" i="71" s="1"/>
  <c r="D10" i="71"/>
  <c r="G10" i="71" s="1"/>
  <c r="C10" i="71"/>
  <c r="C9" i="71" s="1"/>
  <c r="C8" i="71" s="1"/>
  <c r="E8" i="71" l="1"/>
  <c r="F10" i="71"/>
  <c r="F9" i="71" s="1"/>
  <c r="D9" i="71"/>
  <c r="D8" i="71" s="1"/>
  <c r="F18" i="71"/>
  <c r="C23" i="71"/>
  <c r="G23" i="71" s="1"/>
  <c r="G24" i="71"/>
  <c r="G8" i="71" l="1"/>
  <c r="F8" i="71"/>
  <c r="G9" i="71"/>
</calcChain>
</file>

<file path=xl/sharedStrings.xml><?xml version="1.0" encoding="utf-8"?>
<sst xmlns="http://schemas.openxmlformats.org/spreadsheetml/2006/main" count="77" uniqueCount="66">
  <si>
    <t>I</t>
  </si>
  <si>
    <t>II</t>
  </si>
  <si>
    <t>Chi thường xuyên</t>
  </si>
  <si>
    <t>III</t>
  </si>
  <si>
    <t>IV</t>
  </si>
  <si>
    <t>Chi tạo nguồn, điều chỉnh tiền lương</t>
  </si>
  <si>
    <t>A</t>
  </si>
  <si>
    <t>B</t>
  </si>
  <si>
    <t>STT</t>
  </si>
  <si>
    <t>Nội dung</t>
  </si>
  <si>
    <t>a</t>
  </si>
  <si>
    <t>b</t>
  </si>
  <si>
    <t>Dự phòng ngân sách</t>
  </si>
  <si>
    <t>Chi các chương trình mục tiêu quốc gia</t>
  </si>
  <si>
    <t>Tương đối (%)</t>
  </si>
  <si>
    <t>So sánh (*)</t>
  </si>
  <si>
    <t>Thu từ các khoản hoàn trả giữa các cấp ngân sách</t>
  </si>
  <si>
    <t>Chi các chương trình mục tiêu, nhiệm vụ</t>
  </si>
  <si>
    <t>Thu cân đối NSĐP</t>
  </si>
  <si>
    <t>Nguồn cân đối</t>
  </si>
  <si>
    <t>Thu 100% + điều tiết</t>
  </si>
  <si>
    <t>TỔNG CHI NSĐP</t>
  </si>
  <si>
    <t>Chi nộp ngân sách cấp trên</t>
  </si>
  <si>
    <t>Chi chuyển nguồn sang năm sau</t>
  </si>
  <si>
    <t>Bội thu</t>
  </si>
  <si>
    <t>Bội chi</t>
  </si>
  <si>
    <t>Thu từ Quỹ dự trữ tài chính</t>
  </si>
  <si>
    <t>Thu từ hỗ trợ của địa phương khác</t>
  </si>
  <si>
    <t>C</t>
  </si>
  <si>
    <t>D</t>
  </si>
  <si>
    <t>E</t>
  </si>
  <si>
    <t>Thu chuyển nguồn năm trước sang (NSTW)</t>
  </si>
  <si>
    <t>Đvt: Triệu đồng</t>
  </si>
  <si>
    <t>Dự toán năm 2024</t>
  </si>
  <si>
    <t>Ước thực hiện năm 2024</t>
  </si>
  <si>
    <t>Dự toán năm 2025</t>
  </si>
  <si>
    <t>Tuyệt đối</t>
  </si>
  <si>
    <t>Tổng Thu NSĐP (I+II)</t>
  </si>
  <si>
    <t>Thu bổ sung cân đối từ ngân sách cấp trên</t>
  </si>
  <si>
    <t>Thu chuyển nguồn</t>
  </si>
  <si>
    <t>Thu kết dư ngân sách năm trước</t>
  </si>
  <si>
    <t>Nguồn trung ương bổ sung chương trình mục tiêu quốc gia, chương trình mục tiêu, nhiệm vụ</t>
  </si>
  <si>
    <t>Bổ sung chi đầu tư phát triển</t>
  </si>
  <si>
    <t>Bổ sung Chương trình mục tiêu, nhiệm vụ</t>
  </si>
  <si>
    <t>Bổ sung Chương trình MTQG</t>
  </si>
  <si>
    <t xml:space="preserve">Tổng chi cân đối NSĐP </t>
  </si>
  <si>
    <t xml:space="preserve">Chi đầu tư phát triển </t>
  </si>
  <si>
    <t>Trong đó: Chi trả nợ gốc</t>
  </si>
  <si>
    <t xml:space="preserve">Chi trả nợ lãi do chính quyền địa phương vay </t>
  </si>
  <si>
    <t xml:space="preserve">Chi bổ sung quỹ dự trữ tài chính </t>
  </si>
  <si>
    <t xml:space="preserve">Chi các chương trình mục tiêu </t>
  </si>
  <si>
    <t>BỘI CHI NSĐP/BỘI THU NSĐP</t>
  </si>
  <si>
    <t>CHI TRẢ NỢ GỐC CỦA NSĐP</t>
  </si>
  <si>
    <t>Từ nguồn vay để trả nợ gốc</t>
  </si>
  <si>
    <t>Từ nguồn bội thu, tăng thu, tiết kiệm chi, kết dư ngân sách cấp tỉnh</t>
  </si>
  <si>
    <t xml:space="preserve">Từ nguồn DT chi XDCB đầu năm </t>
  </si>
  <si>
    <t>Từ nguồn trích 20% nguồn thu phí thủy lợi kênh Tân Hưng</t>
  </si>
  <si>
    <t xml:space="preserve">TỔNG MỨC VAY CỦA NSĐP </t>
  </si>
  <si>
    <t>Vay để bù đắp bội chi</t>
  </si>
  <si>
    <t>,</t>
  </si>
  <si>
    <t>Vay để trả nợ gốc</t>
  </si>
  <si>
    <t>Ghi chú: (*) Đối với các chỉ tiêu thu NSĐP, so sánh dự toán năm kế hoạch với ước thực hiện năm hiện hành. Đối với các chỉ tiêu chi NSĐP, so sánh dự toán năm kế hoạch với dự toán năm hiện hành.</t>
  </si>
  <si>
    <t>Biểu số 46/CK-NSNN</t>
  </si>
  <si>
    <t>ỦY BAN NHÂN DÂN TỈNH</t>
  </si>
  <si>
    <t>(Dự toán đã được Hội đồng nhân dân quyết định)</t>
  </si>
  <si>
    <t>CÂN ĐỐI NGÂN SÁCH ĐỊA PHƯƠNG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</si>
</sst>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_(* #,##0_);_(* \(#,##0\);_(* &quot;-&quot;_);_(@_)"/>
    <numFmt numFmtId="165" formatCode="_(* #,##0.00_);_(* \(#,##0.00\);_(* &quot;-&quot;??_);_(@_)"/>
    <numFmt numFmtId="166" formatCode="_-* #,##0.00_-;\-* #,##0.00_-;_-* &quot;-&quot;??_-;_-@_-"/>
    <numFmt numFmtId="167" formatCode="#,##0;[Red]#,##0"/>
    <numFmt numFmtId="168" formatCode="0.0%"/>
    <numFmt numFmtId="169" formatCode="_(* #,##0_);_(* \(#,##0\);_(* &quot;-&quot;??_);_(@_)"/>
  </numFmts>
  <fonts count="26">
    <font>
      <sz val="11"/>
      <color theme="1"/>
      <name val="Calibri"/>
      <family val="2"/>
      <scheme val="minor"/>
    </font>
    <font>
      <sz val="11"/>
      <color theme="1"/>
      <name val="Calibri"/>
      <family val="2"/>
      <charset val="163"/>
      <scheme val="minor"/>
    </font>
    <font>
      <sz val="11"/>
      <color theme="1"/>
      <name val="Calibri"/>
      <family val="2"/>
      <charset val="163"/>
      <scheme val="minor"/>
    </font>
    <font>
      <sz val="11"/>
      <color theme="1"/>
      <name val="Calibri"/>
      <family val="2"/>
      <scheme val="minor"/>
    </font>
    <font>
      <b/>
      <sz val="14"/>
      <name val="Times New Roman"/>
      <family val="1"/>
    </font>
    <font>
      <i/>
      <sz val="12"/>
      <name val="Times New Roman"/>
      <family val="1"/>
    </font>
    <font>
      <sz val="14"/>
      <name val="Times New Roman"/>
      <family val="1"/>
    </font>
    <font>
      <b/>
      <sz val="12"/>
      <name val="Times New Roman"/>
      <family val="1"/>
    </font>
    <font>
      <b/>
      <u/>
      <sz val="12"/>
      <name val="Times New Roman"/>
      <family val="1"/>
    </font>
    <font>
      <sz val="12"/>
      <name val="Times New Roman"/>
      <family val="1"/>
    </font>
    <font>
      <sz val="12"/>
      <name val="VNI-Times"/>
    </font>
    <font>
      <b/>
      <i/>
      <sz val="12"/>
      <name val="Times New Roman"/>
      <family val="1"/>
    </font>
    <font>
      <sz val="12"/>
      <color theme="1"/>
      <name val="Times New Roman"/>
      <family val="1"/>
    </font>
    <font>
      <b/>
      <sz val="12"/>
      <color theme="1"/>
      <name val="Times New Roman"/>
      <family val="1"/>
    </font>
    <font>
      <i/>
      <sz val="12"/>
      <color theme="1"/>
      <name val="Times New Roman"/>
      <family val="1"/>
    </font>
    <font>
      <b/>
      <u/>
      <sz val="12"/>
      <color theme="1"/>
      <name val="Times New Roman"/>
      <family val="1"/>
    </font>
    <font>
      <sz val="10"/>
      <name val="Arial"/>
      <family val="2"/>
    </font>
    <font>
      <sz val="10"/>
      <name val="Arial"/>
      <family val="2"/>
      <charset val="204"/>
    </font>
    <font>
      <sz val="11"/>
      <color theme="1"/>
      <name val="Calibri"/>
      <family val="2"/>
      <charset val="163"/>
      <scheme val="minor"/>
    </font>
    <font>
      <sz val="11"/>
      <color indexed="8"/>
      <name val="Calibri"/>
      <family val="2"/>
    </font>
    <font>
      <i/>
      <sz val="13"/>
      <name val="Times New Roman"/>
      <family val="1"/>
    </font>
    <font>
      <b/>
      <sz val="12"/>
      <name val="Times New Roman"/>
      <family val="1"/>
      <charset val="163"/>
    </font>
    <font>
      <sz val="10"/>
      <name val="VNI-Times"/>
    </font>
    <font>
      <sz val="12"/>
      <color rgb="FFFF0000"/>
      <name val="Times New Roman"/>
      <family val="1"/>
    </font>
    <font>
      <i/>
      <sz val="12"/>
      <color rgb="FFFF0000"/>
      <name val="Times New Roman"/>
      <family val="1"/>
    </font>
    <font>
      <sz val="12"/>
      <name val=".VnTime"/>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top style="thin">
        <color indexed="64"/>
      </top>
      <bottom/>
      <diagonal/>
    </border>
  </borders>
  <cellStyleXfs count="70">
    <xf numFmtId="0" fontId="0" fillId="0" borderId="0"/>
    <xf numFmtId="0" fontId="3" fillId="0" borderId="0"/>
    <xf numFmtId="167" fontId="3" fillId="0" borderId="0" applyFont="0" applyFill="0" applyBorder="0" applyAlignment="0" applyProtection="0"/>
    <xf numFmtId="0" fontId="10" fillId="0" borderId="7" applyNumberFormat="0" applyFont="0" applyAlignment="0"/>
    <xf numFmtId="9" fontId="3" fillId="0" borderId="0" applyFont="0" applyFill="0" applyBorder="0" applyAlignment="0" applyProtection="0"/>
    <xf numFmtId="0" fontId="1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0" fontId="16" fillId="0" borderId="0"/>
    <xf numFmtId="0" fontId="3" fillId="0" borderId="0"/>
    <xf numFmtId="0" fontId="3" fillId="0" borderId="0"/>
    <xf numFmtId="0" fontId="16" fillId="0" borderId="0"/>
    <xf numFmtId="0" fontId="16" fillId="0" borderId="0"/>
    <xf numFmtId="0" fontId="16" fillId="0" borderId="0"/>
    <xf numFmtId="0" fontId="16" fillId="0" borderId="0"/>
    <xf numFmtId="0" fontId="16" fillId="0" borderId="0"/>
    <xf numFmtId="0" fontId="3" fillId="0" borderId="0"/>
    <xf numFmtId="43" fontId="18" fillId="0" borderId="0" applyFont="0" applyFill="0" applyBorder="0" applyAlignment="0" applyProtection="0"/>
    <xf numFmtId="0" fontId="16" fillId="0" borderId="0"/>
    <xf numFmtId="0" fontId="16" fillId="0" borderId="0"/>
    <xf numFmtId="164" fontId="16" fillId="0" borderId="0" applyFont="0" applyFill="0" applyBorder="0" applyAlignment="0" applyProtection="0"/>
    <xf numFmtId="167" fontId="3" fillId="0" borderId="0" applyFont="0" applyFill="0" applyBorder="0" applyAlignment="0" applyProtection="0"/>
    <xf numFmtId="165" fontId="16" fillId="0" borderId="0" applyFont="0" applyFill="0" applyBorder="0" applyAlignment="0" applyProtection="0"/>
    <xf numFmtId="0" fontId="19" fillId="0" borderId="0"/>
    <xf numFmtId="43" fontId="2" fillId="0" borderId="0" applyFont="0" applyFill="0" applyBorder="0" applyAlignment="0" applyProtection="0"/>
    <xf numFmtId="0" fontId="3" fillId="0" borderId="0"/>
    <xf numFmtId="0" fontId="16" fillId="0" borderId="0"/>
    <xf numFmtId="165" fontId="16" fillId="0" borderId="0" applyFont="0" applyFill="0" applyBorder="0" applyAlignment="0" applyProtection="0"/>
    <xf numFmtId="0" fontId="2" fillId="0" borderId="0"/>
    <xf numFmtId="0" fontId="16" fillId="0" borderId="0"/>
    <xf numFmtId="0" fontId="16" fillId="0" borderId="0"/>
    <xf numFmtId="165" fontId="19" fillId="0" borderId="0" applyFont="0" applyFill="0" applyBorder="0" applyAlignment="0" applyProtection="0"/>
    <xf numFmtId="0" fontId="3" fillId="0" borderId="0"/>
    <xf numFmtId="166" fontId="3" fillId="0" borderId="0" applyFont="0" applyFill="0" applyBorder="0" applyAlignment="0" applyProtection="0"/>
    <xf numFmtId="0" fontId="2" fillId="0" borderId="0"/>
    <xf numFmtId="165" fontId="10" fillId="0" borderId="0" applyFont="0" applyFill="0" applyBorder="0" applyAlignment="0" applyProtection="0"/>
    <xf numFmtId="0" fontId="16" fillId="0" borderId="0"/>
    <xf numFmtId="0" fontId="10" fillId="0" borderId="0"/>
    <xf numFmtId="0" fontId="2" fillId="0" borderId="0"/>
    <xf numFmtId="0" fontId="2" fillId="0" borderId="0"/>
    <xf numFmtId="0" fontId="16" fillId="0" borderId="0"/>
    <xf numFmtId="43" fontId="2" fillId="0" borderId="0" applyFont="0" applyFill="0" applyBorder="0" applyAlignment="0" applyProtection="0"/>
    <xf numFmtId="0" fontId="2" fillId="0" borderId="0"/>
    <xf numFmtId="169" fontId="3" fillId="0" borderId="0" applyFont="0" applyFill="0" applyBorder="0" applyAlignment="0" applyProtection="0"/>
    <xf numFmtId="169" fontId="3" fillId="0" borderId="0" applyFont="0" applyFill="0" applyBorder="0" applyAlignment="0" applyProtection="0"/>
    <xf numFmtId="0" fontId="3" fillId="0" borderId="0"/>
    <xf numFmtId="0" fontId="2" fillId="0" borderId="0"/>
    <xf numFmtId="165" fontId="16"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166" fontId="3" fillId="0" borderId="0" applyFont="0" applyFill="0" applyBorder="0" applyAlignment="0" applyProtection="0"/>
  </cellStyleXfs>
  <cellXfs count="83">
    <xf numFmtId="0" fontId="0" fillId="0" borderId="0" xfId="0"/>
    <xf numFmtId="0" fontId="9" fillId="0" borderId="0" xfId="0" applyFont="1" applyFill="1"/>
    <xf numFmtId="0" fontId="6" fillId="0" borderId="0" xfId="0" applyFont="1" applyFill="1"/>
    <xf numFmtId="0" fontId="6" fillId="0" borderId="0" xfId="1" applyFont="1" applyFill="1"/>
    <xf numFmtId="3" fontId="9" fillId="0" borderId="0" xfId="0" applyNumberFormat="1" applyFont="1" applyFill="1"/>
    <xf numFmtId="0" fontId="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2" xfId="0" applyFont="1" applyFill="1" applyBorder="1" applyAlignment="1">
      <alignment horizontal="center"/>
    </xf>
    <xf numFmtId="0" fontId="8" fillId="0" borderId="2" xfId="0" applyFont="1" applyFill="1" applyBorder="1"/>
    <xf numFmtId="3" fontId="8" fillId="0" borderId="2" xfId="0" applyNumberFormat="1" applyFont="1" applyFill="1" applyBorder="1"/>
    <xf numFmtId="168" fontId="15" fillId="0" borderId="2" xfId="4" applyNumberFormat="1" applyFont="1" applyFill="1" applyBorder="1"/>
    <xf numFmtId="0" fontId="8" fillId="0" borderId="0" xfId="0" applyFont="1" applyFill="1"/>
    <xf numFmtId="0" fontId="7" fillId="0" borderId="3" xfId="0" applyFont="1" applyFill="1" applyBorder="1" applyAlignment="1">
      <alignment horizontal="center"/>
    </xf>
    <xf numFmtId="0" fontId="7" fillId="0" borderId="3" xfId="0" applyFont="1" applyFill="1" applyBorder="1"/>
    <xf numFmtId="3" fontId="7" fillId="0" borderId="3" xfId="0" applyNumberFormat="1" applyFont="1" applyFill="1" applyBorder="1"/>
    <xf numFmtId="168" fontId="13" fillId="0" borderId="3" xfId="4" applyNumberFormat="1" applyFont="1" applyFill="1" applyBorder="1"/>
    <xf numFmtId="0" fontId="7" fillId="0" borderId="0" xfId="0" applyFont="1" applyFill="1"/>
    <xf numFmtId="0" fontId="9" fillId="0" borderId="3" xfId="0" applyFont="1" applyFill="1" applyBorder="1" applyAlignment="1">
      <alignment horizontal="center"/>
    </xf>
    <xf numFmtId="0" fontId="9" fillId="0" borderId="3" xfId="0" applyFont="1" applyFill="1" applyBorder="1"/>
    <xf numFmtId="3" fontId="9" fillId="0" borderId="3" xfId="0" applyNumberFormat="1" applyFont="1" applyFill="1" applyBorder="1"/>
    <xf numFmtId="168" fontId="12" fillId="0" borderId="3" xfId="4" applyNumberFormat="1" applyFont="1" applyFill="1" applyBorder="1"/>
    <xf numFmtId="0" fontId="5" fillId="0" borderId="3" xfId="0" applyFont="1" applyFill="1" applyBorder="1" applyAlignment="1">
      <alignment horizontal="center"/>
    </xf>
    <xf numFmtId="0" fontId="5" fillId="0" borderId="3" xfId="0" applyFont="1" applyFill="1" applyBorder="1"/>
    <xf numFmtId="3" fontId="5" fillId="0" borderId="3" xfId="0" applyNumberFormat="1" applyFont="1" applyFill="1" applyBorder="1"/>
    <xf numFmtId="168" fontId="14" fillId="0" borderId="3" xfId="4" applyNumberFormat="1" applyFont="1" applyFill="1" applyBorder="1"/>
    <xf numFmtId="0" fontId="5" fillId="0" borderId="0" xfId="0" applyFont="1" applyFill="1"/>
    <xf numFmtId="0" fontId="5" fillId="0" borderId="3" xfId="0" applyFont="1" applyFill="1" applyBorder="1" applyAlignment="1">
      <alignment wrapText="1"/>
    </xf>
    <xf numFmtId="0" fontId="9" fillId="0" borderId="3" xfId="0" applyFont="1" applyFill="1" applyBorder="1" applyAlignment="1">
      <alignment horizontal="center" vertical="center"/>
    </xf>
    <xf numFmtId="0" fontId="9" fillId="0" borderId="3" xfId="0" applyFont="1" applyFill="1" applyBorder="1" applyAlignment="1">
      <alignment vertical="center" wrapText="1"/>
    </xf>
    <xf numFmtId="3" fontId="9" fillId="0" borderId="3" xfId="0" applyNumberFormat="1" applyFont="1" applyFill="1" applyBorder="1" applyAlignment="1">
      <alignment vertical="center"/>
    </xf>
    <xf numFmtId="168" fontId="12" fillId="0" borderId="3" xfId="4" applyNumberFormat="1" applyFont="1" applyFill="1" applyBorder="1" applyAlignment="1">
      <alignment vertical="center"/>
    </xf>
    <xf numFmtId="0" fontId="9" fillId="0" borderId="0" xfId="0" applyFont="1" applyFill="1" applyAlignment="1">
      <alignment vertical="center"/>
    </xf>
    <xf numFmtId="0" fontId="7" fillId="0" borderId="3" xfId="0" applyFont="1" applyFill="1" applyBorder="1" applyAlignment="1">
      <alignment horizontal="center" vertical="center"/>
    </xf>
    <xf numFmtId="0" fontId="7" fillId="0" borderId="3" xfId="0" applyFont="1" applyFill="1" applyBorder="1" applyAlignment="1">
      <alignment vertical="center" wrapText="1"/>
    </xf>
    <xf numFmtId="3" fontId="7" fillId="0" borderId="3" xfId="0" applyNumberFormat="1" applyFont="1" applyFill="1" applyBorder="1" applyAlignment="1">
      <alignment vertical="center"/>
    </xf>
    <xf numFmtId="168" fontId="13" fillId="0" borderId="3" xfId="4" applyNumberFormat="1" applyFont="1" applyFill="1" applyBorder="1" applyAlignment="1">
      <alignment vertical="center"/>
    </xf>
    <xf numFmtId="0" fontId="7" fillId="0" borderId="0" xfId="0" applyFont="1" applyFill="1" applyAlignment="1">
      <alignment vertical="center"/>
    </xf>
    <xf numFmtId="0" fontId="9" fillId="0" borderId="3" xfId="0" applyFont="1" applyFill="1" applyBorder="1" applyAlignment="1">
      <alignment wrapText="1"/>
    </xf>
    <xf numFmtId="0" fontId="21" fillId="0" borderId="3" xfId="47" applyFont="1" applyFill="1" applyBorder="1" applyAlignment="1">
      <alignment horizontal="center" vertical="center"/>
    </xf>
    <xf numFmtId="0" fontId="21" fillId="0" borderId="3" xfId="47" applyFont="1" applyFill="1" applyBorder="1" applyAlignment="1">
      <alignment vertical="center"/>
    </xf>
    <xf numFmtId="0" fontId="8" fillId="0" borderId="3" xfId="0" applyFont="1" applyFill="1" applyBorder="1" applyAlignment="1">
      <alignment horizontal="center" vertical="center" wrapText="1"/>
    </xf>
    <xf numFmtId="0" fontId="8" fillId="0" borderId="3" xfId="0" applyFont="1" applyFill="1" applyBorder="1" applyAlignment="1">
      <alignment vertical="center" wrapText="1"/>
    </xf>
    <xf numFmtId="3" fontId="8" fillId="0" borderId="3" xfId="0" applyNumberFormat="1" applyFont="1" applyFill="1" applyBorder="1" applyAlignment="1">
      <alignment vertical="center" wrapText="1"/>
    </xf>
    <xf numFmtId="168" fontId="15" fillId="0" borderId="3" xfId="4" applyNumberFormat="1" applyFont="1" applyFill="1" applyBorder="1" applyAlignment="1">
      <alignment vertical="center" wrapText="1"/>
    </xf>
    <xf numFmtId="3" fontId="8" fillId="0" borderId="0" xfId="0" applyNumberFormat="1" applyFont="1" applyFill="1"/>
    <xf numFmtId="0" fontId="7" fillId="0" borderId="3" xfId="0" applyFont="1" applyFill="1" applyBorder="1" applyAlignment="1">
      <alignment horizontal="center" vertical="center" wrapText="1"/>
    </xf>
    <xf numFmtId="3" fontId="7" fillId="0" borderId="3" xfId="0" applyNumberFormat="1" applyFont="1" applyFill="1" applyBorder="1" applyAlignment="1">
      <alignment vertical="center" wrapText="1"/>
    </xf>
    <xf numFmtId="168" fontId="13" fillId="0" borderId="3" xfId="4" applyNumberFormat="1" applyFont="1" applyFill="1" applyBorder="1" applyAlignment="1">
      <alignment vertical="center" wrapText="1"/>
    </xf>
    <xf numFmtId="0" fontId="11" fillId="0" borderId="0" xfId="0" applyFont="1" applyFill="1"/>
    <xf numFmtId="0" fontId="9" fillId="0" borderId="3" xfId="0" applyFont="1" applyFill="1" applyBorder="1" applyAlignment="1">
      <alignment horizontal="center" vertical="center" wrapText="1"/>
    </xf>
    <xf numFmtId="3" fontId="9" fillId="0" borderId="3" xfId="0" applyNumberFormat="1" applyFont="1" applyFill="1" applyBorder="1" applyAlignment="1">
      <alignment vertical="center" wrapText="1"/>
    </xf>
    <xf numFmtId="168" fontId="12" fillId="0" borderId="3" xfId="4" applyNumberFormat="1" applyFont="1" applyFill="1" applyBorder="1" applyAlignment="1">
      <alignment vertical="center" wrapText="1"/>
    </xf>
    <xf numFmtId="3" fontId="11" fillId="0" borderId="0" xfId="0" applyNumberFormat="1" applyFont="1" applyFill="1"/>
    <xf numFmtId="0" fontId="5" fillId="0" borderId="3" xfId="0" applyFont="1" applyFill="1" applyBorder="1" applyAlignment="1">
      <alignment horizontal="center" vertical="center" wrapText="1"/>
    </xf>
    <xf numFmtId="0" fontId="5" fillId="0" borderId="3" xfId="0" applyFont="1" applyFill="1" applyBorder="1" applyAlignment="1">
      <alignment vertical="center" wrapText="1"/>
    </xf>
    <xf numFmtId="3" fontId="5" fillId="0" borderId="3" xfId="0" applyNumberFormat="1" applyFont="1" applyFill="1" applyBorder="1" applyAlignment="1">
      <alignment vertical="center" wrapText="1"/>
    </xf>
    <xf numFmtId="0" fontId="5" fillId="0" borderId="0" xfId="0" applyFont="1" applyFill="1" applyAlignment="1">
      <alignment vertical="center"/>
    </xf>
    <xf numFmtId="3" fontId="5" fillId="0" borderId="0" xfId="0" applyNumberFormat="1" applyFont="1" applyFill="1"/>
    <xf numFmtId="0" fontId="23" fillId="0" borderId="3" xfId="0" applyFont="1" applyFill="1" applyBorder="1" applyAlignment="1">
      <alignment vertical="center" wrapText="1"/>
    </xf>
    <xf numFmtId="3" fontId="23" fillId="0" borderId="3" xfId="0" applyNumberFormat="1" applyFont="1" applyFill="1" applyBorder="1" applyAlignment="1">
      <alignment vertical="center" wrapText="1"/>
    </xf>
    <xf numFmtId="0" fontId="24" fillId="0" borderId="0" xfId="0" applyFont="1" applyFill="1"/>
    <xf numFmtId="3" fontId="24" fillId="0" borderId="0" xfId="0" applyNumberFormat="1" applyFont="1" applyFill="1"/>
    <xf numFmtId="0" fontId="9" fillId="0" borderId="3" xfId="0" applyFont="1" applyFill="1" applyBorder="1" applyAlignment="1">
      <alignment horizontal="center" wrapText="1"/>
    </xf>
    <xf numFmtId="3" fontId="9" fillId="0" borderId="3" xfId="0" applyNumberFormat="1" applyFont="1" applyFill="1" applyBorder="1" applyAlignment="1">
      <alignment wrapText="1"/>
    </xf>
    <xf numFmtId="168" fontId="12" fillId="0" borderId="3" xfId="4" applyNumberFormat="1" applyFont="1" applyFill="1" applyBorder="1" applyAlignment="1">
      <alignment wrapText="1"/>
    </xf>
    <xf numFmtId="0" fontId="9" fillId="0" borderId="4" xfId="0" applyFont="1" applyFill="1" applyBorder="1" applyAlignment="1">
      <alignment horizontal="center" vertical="center" wrapText="1"/>
    </xf>
    <xf numFmtId="0" fontId="9" fillId="0" borderId="4" xfId="0" applyFont="1" applyFill="1" applyBorder="1" applyAlignment="1">
      <alignment vertical="center" wrapText="1"/>
    </xf>
    <xf numFmtId="3" fontId="9" fillId="0" borderId="4" xfId="0" applyNumberFormat="1" applyFont="1" applyFill="1" applyBorder="1" applyAlignment="1">
      <alignment vertical="center" wrapText="1"/>
    </xf>
    <xf numFmtId="168" fontId="12" fillId="0" borderId="4" xfId="4" applyNumberFormat="1" applyFont="1" applyFill="1" applyBorder="1" applyAlignment="1">
      <alignment vertical="center" wrapText="1"/>
    </xf>
    <xf numFmtId="0" fontId="9" fillId="0" borderId="8" xfId="0" applyFont="1" applyFill="1" applyBorder="1" applyAlignment="1">
      <alignment horizontal="center" vertical="center" wrapText="1"/>
    </xf>
    <xf numFmtId="0" fontId="12" fillId="0" borderId="0" xfId="0" applyFont="1" applyFill="1"/>
    <xf numFmtId="0" fontId="5" fillId="0" borderId="0" xfId="0" applyFont="1" applyFill="1" applyAlignment="1">
      <alignment wrapText="1"/>
    </xf>
    <xf numFmtId="0" fontId="9" fillId="0" borderId="8" xfId="0" applyFont="1" applyFill="1" applyBorder="1" applyAlignment="1">
      <alignment horizontal="left" vertical="center" wrapText="1"/>
    </xf>
    <xf numFmtId="3" fontId="7" fillId="0" borderId="0" xfId="0" applyNumberFormat="1" applyFont="1" applyAlignment="1">
      <alignment horizontal="right"/>
    </xf>
    <xf numFmtId="0" fontId="4" fillId="0" borderId="0" xfId="0" applyFont="1" applyAlignment="1">
      <alignment horizontal="center"/>
    </xf>
    <xf numFmtId="0" fontId="20" fillId="0" borderId="0" xfId="66" applyFont="1" applyAlignment="1">
      <alignment horizontal="center" wrapText="1"/>
    </xf>
    <xf numFmtId="0" fontId="5" fillId="0" borderId="0" xfId="0" applyFont="1" applyFill="1" applyAlignment="1">
      <alignment horizontal="right"/>
    </xf>
    <xf numFmtId="0" fontId="7" fillId="0" borderId="1" xfId="0" applyFont="1" applyFill="1" applyBorder="1" applyAlignment="1">
      <alignment horizontal="center" vertical="center" wrapText="1"/>
    </xf>
    <xf numFmtId="10" fontId="7" fillId="0" borderId="1" xfId="0" applyNumberFormat="1"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cellXfs>
  <cellStyles count="70">
    <cellStyle name="Comma [0] 2" xfId="38"/>
    <cellStyle name="Comma 10" xfId="53"/>
    <cellStyle name="Comma 10 10" xfId="49"/>
    <cellStyle name="Comma 18" xfId="69"/>
    <cellStyle name="Comma 2" xfId="2"/>
    <cellStyle name="Comma 2 2 4 2 5" xfId="62"/>
    <cellStyle name="Comma 2 2 4 6" xfId="61"/>
    <cellStyle name="Comma 2 5" xfId="39"/>
    <cellStyle name="Comma 4" xfId="51"/>
    <cellStyle name="Comma 4 2 2" xfId="35"/>
    <cellStyle name="Comma 4 2 2 2" xfId="42"/>
    <cellStyle name="Comma 4 2 2 2 4" xfId="68"/>
    <cellStyle name="Comma 4 2 2 4 12" xfId="59"/>
    <cellStyle name="Comma 5" xfId="40"/>
    <cellStyle name="Comma 6" xfId="45"/>
    <cellStyle name="Comma 6 2" xfId="65"/>
    <cellStyle name="dtchi98" xfId="3"/>
    <cellStyle name="Normal" xfId="0" builtinId="0"/>
    <cellStyle name="Normal 10" xfId="27"/>
    <cellStyle name="Normal 13" xfId="28"/>
    <cellStyle name="Normal 15" xfId="25"/>
    <cellStyle name="Normal 16" xfId="34"/>
    <cellStyle name="Normal 17" xfId="31"/>
    <cellStyle name="Normal 18" xfId="29"/>
    <cellStyle name="Normal 18 12" xfId="41"/>
    <cellStyle name="Normal 2" xfId="46"/>
    <cellStyle name="Normal 2 15" xfId="50"/>
    <cellStyle name="Normal 2 2" xfId="67"/>
    <cellStyle name="Normal 2 2 12" xfId="47"/>
    <cellStyle name="Normal 2 2 2 2" xfId="36"/>
    <cellStyle name="Normal 2 3 2" xfId="54"/>
    <cellStyle name="Normal 21" xfId="30"/>
    <cellStyle name="Normal 23" xfId="33"/>
    <cellStyle name="Normal 25" xfId="32"/>
    <cellStyle name="Normal 27" xfId="43"/>
    <cellStyle name="Normal 29" xfId="5"/>
    <cellStyle name="Normal 3 2" xfId="44"/>
    <cellStyle name="Normal 30" xfId="6"/>
    <cellStyle name="Normal 31" xfId="7"/>
    <cellStyle name="Normal 32" xfId="10"/>
    <cellStyle name="Normal 34" xfId="20"/>
    <cellStyle name="Normal 36" xfId="22"/>
    <cellStyle name="Normal 37" xfId="17"/>
    <cellStyle name="Normal 38" xfId="12"/>
    <cellStyle name="Normal 39" xfId="15"/>
    <cellStyle name="Normal 4" xfId="1"/>
    <cellStyle name="Normal 4 2" xfId="66"/>
    <cellStyle name="Normal 4 2 2" xfId="37"/>
    <cellStyle name="Normal 40" xfId="18"/>
    <cellStyle name="Normal 41" xfId="19"/>
    <cellStyle name="Normal 42" xfId="14"/>
    <cellStyle name="Normal 43" xfId="23"/>
    <cellStyle name="Normal 44" xfId="11"/>
    <cellStyle name="Normal 45" xfId="9"/>
    <cellStyle name="Normal 47" xfId="8"/>
    <cellStyle name="Normal 48" xfId="13"/>
    <cellStyle name="Normal 49" xfId="24"/>
    <cellStyle name="Normal 5" xfId="26"/>
    <cellStyle name="Normal 50" xfId="21"/>
    <cellStyle name="Normal 51" xfId="16"/>
    <cellStyle name="Normal 6 3" xfId="58"/>
    <cellStyle name="Normal 7 2 3 2 12" xfId="56"/>
    <cellStyle name="Normal 7 2 3 2 2" xfId="64"/>
    <cellStyle name="Normal 7 2 3 2 3" xfId="52"/>
    <cellStyle name="Normal 7 2 3 2 3 8" xfId="57"/>
    <cellStyle name="Normal 7 2 4 2 11" xfId="60"/>
    <cellStyle name="Normal 9" xfId="55"/>
    <cellStyle name="Normal 9 2 2" xfId="48"/>
    <cellStyle name="Normal 9 2 5" xfId="63"/>
    <cellStyle name="Percent" xfId="4" builtinId="5"/>
  </cellStyles>
  <dxfs count="0"/>
  <tableStyles count="0" defaultTableStyle="TableStyleMedium9" defaultPivotStyle="PivotStyleLight16"/>
  <colors>
    <mruColors>
      <color rgb="FF0000FF"/>
      <color rgb="FFCC00FF"/>
      <color rgb="FF00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5"/>
  <sheetViews>
    <sheetView tabSelected="1" workbookViewId="0">
      <selection activeCell="B11" sqref="B11"/>
    </sheetView>
  </sheetViews>
  <sheetFormatPr defaultColWidth="9.109375" defaultRowHeight="18"/>
  <cols>
    <col min="1" max="1" width="5.88671875" style="1" customWidth="1"/>
    <col min="2" max="2" width="43.88671875" style="1" customWidth="1"/>
    <col min="3" max="3" width="12.6640625" style="1" customWidth="1"/>
    <col min="4" max="4" width="12.5546875" style="1" customWidth="1"/>
    <col min="5" max="5" width="12.33203125" style="1" customWidth="1"/>
    <col min="6" max="6" width="12.44140625" style="1" customWidth="1"/>
    <col min="7" max="7" width="11.109375" style="72" customWidth="1"/>
    <col min="8" max="8" width="13" style="2" customWidth="1"/>
    <col min="9" max="16384" width="9.109375" style="2"/>
  </cols>
  <sheetData>
    <row r="1" spans="1:7">
      <c r="A1" s="18" t="s">
        <v>63</v>
      </c>
      <c r="F1" s="75" t="s">
        <v>62</v>
      </c>
      <c r="G1" s="75"/>
    </row>
    <row r="2" spans="1:7" ht="19.5" customHeight="1">
      <c r="A2" s="76" t="s">
        <v>65</v>
      </c>
      <c r="B2" s="76"/>
      <c r="C2" s="76"/>
      <c r="D2" s="76"/>
      <c r="E2" s="76"/>
      <c r="F2" s="76"/>
      <c r="G2" s="76"/>
    </row>
    <row r="3" spans="1:7" s="3" customFormat="1" ht="18" customHeight="1">
      <c r="A3" s="77" t="s">
        <v>64</v>
      </c>
      <c r="B3" s="77"/>
      <c r="C3" s="77"/>
      <c r="D3" s="77"/>
      <c r="E3" s="77"/>
      <c r="F3" s="77"/>
      <c r="G3" s="77"/>
    </row>
    <row r="4" spans="1:7" ht="28.5" customHeight="1">
      <c r="D4" s="4"/>
      <c r="E4" s="4"/>
      <c r="F4" s="78" t="s">
        <v>32</v>
      </c>
      <c r="G4" s="78"/>
    </row>
    <row r="5" spans="1:7" s="1" customFormat="1" ht="18.75" customHeight="1">
      <c r="A5" s="79" t="s">
        <v>8</v>
      </c>
      <c r="B5" s="80" t="s">
        <v>9</v>
      </c>
      <c r="C5" s="81" t="s">
        <v>33</v>
      </c>
      <c r="D5" s="79" t="s">
        <v>34</v>
      </c>
      <c r="E5" s="79" t="s">
        <v>35</v>
      </c>
      <c r="F5" s="79" t="s">
        <v>15</v>
      </c>
      <c r="G5" s="79"/>
    </row>
    <row r="6" spans="1:7" s="1" customFormat="1" ht="31.2">
      <c r="A6" s="79"/>
      <c r="B6" s="80"/>
      <c r="C6" s="82"/>
      <c r="D6" s="79"/>
      <c r="E6" s="79"/>
      <c r="F6" s="5" t="s">
        <v>36</v>
      </c>
      <c r="G6" s="6" t="s">
        <v>14</v>
      </c>
    </row>
    <row r="7" spans="1:7" s="1" customFormat="1" ht="13.5" customHeight="1">
      <c r="A7" s="7" t="s">
        <v>6</v>
      </c>
      <c r="B7" s="7" t="s">
        <v>7</v>
      </c>
      <c r="C7" s="7">
        <v>1</v>
      </c>
      <c r="D7" s="7">
        <v>2</v>
      </c>
      <c r="E7" s="7">
        <v>3</v>
      </c>
      <c r="F7" s="7">
        <v>4</v>
      </c>
      <c r="G7" s="8">
        <v>5</v>
      </c>
    </row>
    <row r="8" spans="1:7" s="13" customFormat="1" ht="15.6">
      <c r="A8" s="9" t="s">
        <v>6</v>
      </c>
      <c r="B8" s="10" t="s">
        <v>37</v>
      </c>
      <c r="C8" s="11">
        <f>C9+C18+C22</f>
        <v>11158483.800000001</v>
      </c>
      <c r="D8" s="11">
        <f>D9+D18+D22</f>
        <v>16685673.856033722</v>
      </c>
      <c r="E8" s="11">
        <f t="shared" ref="E8" si="0">E9+E18+E22</f>
        <v>13060720.981200401</v>
      </c>
      <c r="F8" s="11">
        <f>E8-D8</f>
        <v>-3624952.8748333212</v>
      </c>
      <c r="G8" s="12">
        <f>IFERROR(E8/D8,"")</f>
        <v>0.78275058555561428</v>
      </c>
    </row>
    <row r="9" spans="1:7" s="18" customFormat="1" ht="15.6">
      <c r="A9" s="14" t="s">
        <v>0</v>
      </c>
      <c r="B9" s="15" t="s">
        <v>18</v>
      </c>
      <c r="C9" s="16">
        <f t="shared" ref="C9" si="1">C10+C13+C14+C15+C16+C17</f>
        <v>10287940.800000001</v>
      </c>
      <c r="D9" s="16">
        <f>D10+D13+D14+D15+D16+D17</f>
        <v>14708377.032794723</v>
      </c>
      <c r="E9" s="16">
        <f>E10+E13+E14+E15+E16+E17</f>
        <v>12456824.981200401</v>
      </c>
      <c r="F9" s="16">
        <f t="shared" ref="F9" si="2">F10+F13+F14+F15+F16+F17</f>
        <v>-2251552.0515943239</v>
      </c>
      <c r="G9" s="17">
        <f t="shared" ref="G9:G53" si="3">IFERROR(E9/D9,"")</f>
        <v>0.8469204286391272</v>
      </c>
    </row>
    <row r="10" spans="1:7" s="1" customFormat="1" ht="15.6">
      <c r="A10" s="19">
        <v>1</v>
      </c>
      <c r="B10" s="20" t="s">
        <v>19</v>
      </c>
      <c r="C10" s="21">
        <f>C11+C12</f>
        <v>9996083.8000000007</v>
      </c>
      <c r="D10" s="21">
        <f>D11+D12</f>
        <v>10476702.186407024</v>
      </c>
      <c r="E10" s="21">
        <f>E11+E12</f>
        <v>11037449</v>
      </c>
      <c r="F10" s="21">
        <f t="shared" ref="F10:F21" si="4">E10-D10</f>
        <v>560746.81359297596</v>
      </c>
      <c r="G10" s="22">
        <f t="shared" si="3"/>
        <v>1.0535232178614866</v>
      </c>
    </row>
    <row r="11" spans="1:7" s="27" customFormat="1" ht="15.6">
      <c r="A11" s="23" t="s">
        <v>10</v>
      </c>
      <c r="B11" s="24" t="s">
        <v>20</v>
      </c>
      <c r="C11" s="25">
        <v>9531434.8000000007</v>
      </c>
      <c r="D11" s="25">
        <v>10012053.186407024</v>
      </c>
      <c r="E11" s="25">
        <v>10563500</v>
      </c>
      <c r="F11" s="25">
        <f t="shared" si="4"/>
        <v>551446.81359297596</v>
      </c>
      <c r="G11" s="26">
        <f t="shared" si="3"/>
        <v>1.0550782944642818</v>
      </c>
    </row>
    <row r="12" spans="1:7" s="27" customFormat="1" ht="15.6">
      <c r="A12" s="23" t="s">
        <v>11</v>
      </c>
      <c r="B12" s="28" t="s">
        <v>38</v>
      </c>
      <c r="C12" s="25">
        <v>464649</v>
      </c>
      <c r="D12" s="25">
        <v>464649</v>
      </c>
      <c r="E12" s="25">
        <v>473949</v>
      </c>
      <c r="F12" s="25">
        <f t="shared" si="4"/>
        <v>9300</v>
      </c>
      <c r="G12" s="26">
        <f t="shared" si="3"/>
        <v>1.0200151081784314</v>
      </c>
    </row>
    <row r="13" spans="1:7" s="1" customFormat="1" ht="15.6">
      <c r="A13" s="19">
        <v>2</v>
      </c>
      <c r="B13" s="20" t="s">
        <v>39</v>
      </c>
      <c r="C13" s="21">
        <v>291857</v>
      </c>
      <c r="D13" s="21">
        <v>4183309.5078886999</v>
      </c>
      <c r="E13" s="21">
        <v>1419375.9812004</v>
      </c>
      <c r="F13" s="21">
        <f>E13-D13</f>
        <v>-2763933.5266883001</v>
      </c>
      <c r="G13" s="22">
        <f t="shared" si="3"/>
        <v>0.33929499563056564</v>
      </c>
    </row>
    <row r="14" spans="1:7" s="1" customFormat="1" ht="15.6">
      <c r="A14" s="19">
        <v>3</v>
      </c>
      <c r="B14" s="20" t="s">
        <v>40</v>
      </c>
      <c r="C14" s="21"/>
      <c r="D14" s="21">
        <v>48365.33849899999</v>
      </c>
      <c r="E14" s="21"/>
      <c r="F14" s="21">
        <f t="shared" si="4"/>
        <v>-48365.33849899999</v>
      </c>
      <c r="G14" s="22">
        <f t="shared" si="3"/>
        <v>0</v>
      </c>
    </row>
    <row r="15" spans="1:7" s="33" customFormat="1" ht="31.2">
      <c r="A15" s="29">
        <v>4</v>
      </c>
      <c r="B15" s="30" t="s">
        <v>16</v>
      </c>
      <c r="C15" s="31"/>
      <c r="D15" s="31"/>
      <c r="E15" s="31"/>
      <c r="F15" s="31">
        <f t="shared" si="4"/>
        <v>0</v>
      </c>
      <c r="G15" s="32" t="str">
        <f t="shared" si="3"/>
        <v/>
      </c>
    </row>
    <row r="16" spans="1:7" s="33" customFormat="1" ht="15.6">
      <c r="A16" s="19">
        <v>5</v>
      </c>
      <c r="B16" s="30" t="s">
        <v>26</v>
      </c>
      <c r="C16" s="31"/>
      <c r="D16" s="31"/>
      <c r="E16" s="31"/>
      <c r="F16" s="31"/>
      <c r="G16" s="32" t="str">
        <f t="shared" si="3"/>
        <v/>
      </c>
    </row>
    <row r="17" spans="1:9" s="33" customFormat="1" ht="15.6">
      <c r="A17" s="19">
        <v>6</v>
      </c>
      <c r="B17" s="30" t="s">
        <v>27</v>
      </c>
      <c r="C17" s="31"/>
      <c r="D17" s="31"/>
      <c r="E17" s="31"/>
      <c r="F17" s="31"/>
      <c r="G17" s="32" t="str">
        <f t="shared" si="3"/>
        <v/>
      </c>
    </row>
    <row r="18" spans="1:9" s="38" customFormat="1" ht="46.8">
      <c r="A18" s="34" t="s">
        <v>1</v>
      </c>
      <c r="B18" s="35" t="s">
        <v>41</v>
      </c>
      <c r="C18" s="36">
        <f t="shared" ref="C18:E18" si="5">C19+C20+C21</f>
        <v>870543</v>
      </c>
      <c r="D18" s="36">
        <f t="shared" si="5"/>
        <v>1352785.539931</v>
      </c>
      <c r="E18" s="36">
        <f t="shared" si="5"/>
        <v>603896</v>
      </c>
      <c r="F18" s="36">
        <f t="shared" si="4"/>
        <v>-748889.53993099998</v>
      </c>
      <c r="G18" s="37">
        <f t="shared" si="3"/>
        <v>0.44640926604730136</v>
      </c>
    </row>
    <row r="19" spans="1:9" s="1" customFormat="1" ht="15.6">
      <c r="A19" s="19">
        <v>1</v>
      </c>
      <c r="B19" s="20" t="s">
        <v>42</v>
      </c>
      <c r="C19" s="21">
        <v>595760</v>
      </c>
      <c r="D19" s="21">
        <v>595760</v>
      </c>
      <c r="E19" s="21">
        <v>330757</v>
      </c>
      <c r="F19" s="21">
        <f t="shared" si="4"/>
        <v>-265003</v>
      </c>
      <c r="G19" s="22">
        <f>IFERROR(E19/D19,"")</f>
        <v>0.55518497381495902</v>
      </c>
    </row>
    <row r="20" spans="1:9" s="1" customFormat="1" ht="15.6">
      <c r="A20" s="19">
        <v>2</v>
      </c>
      <c r="B20" s="39" t="s">
        <v>43</v>
      </c>
      <c r="C20" s="21">
        <v>79495</v>
      </c>
      <c r="D20" s="21">
        <v>561737.53993099998</v>
      </c>
      <c r="E20" s="21">
        <v>127660</v>
      </c>
      <c r="F20" s="21">
        <f t="shared" si="4"/>
        <v>-434077.53993099998</v>
      </c>
      <c r="G20" s="22">
        <f t="shared" si="3"/>
        <v>0.22725915739169023</v>
      </c>
    </row>
    <row r="21" spans="1:9" s="1" customFormat="1" ht="15.6">
      <c r="A21" s="19">
        <v>3</v>
      </c>
      <c r="B21" s="20" t="s">
        <v>44</v>
      </c>
      <c r="C21" s="21">
        <v>195288</v>
      </c>
      <c r="D21" s="21">
        <v>195288</v>
      </c>
      <c r="E21" s="21">
        <v>145479</v>
      </c>
      <c r="F21" s="21">
        <f t="shared" si="4"/>
        <v>-49809</v>
      </c>
      <c r="G21" s="22">
        <f t="shared" si="3"/>
        <v>0.74494592601695953</v>
      </c>
    </row>
    <row r="22" spans="1:9" s="1" customFormat="1" ht="15.6">
      <c r="A22" s="40" t="s">
        <v>3</v>
      </c>
      <c r="B22" s="41" t="s">
        <v>31</v>
      </c>
      <c r="C22" s="21"/>
      <c r="D22" s="16">
        <v>624511.28330799995</v>
      </c>
      <c r="E22" s="21"/>
      <c r="F22" s="21"/>
      <c r="G22" s="22"/>
    </row>
    <row r="23" spans="1:9" s="13" customFormat="1" ht="15.6">
      <c r="A23" s="42" t="s">
        <v>7</v>
      </c>
      <c r="B23" s="43" t="s">
        <v>21</v>
      </c>
      <c r="C23" s="44">
        <f>C24+C35+C38+C39</f>
        <v>11169583.800000001</v>
      </c>
      <c r="D23" s="44">
        <f>D24+D35+D38+D39</f>
        <v>16713904.434561606</v>
      </c>
      <c r="E23" s="44">
        <f>E24+E35+E38+E39</f>
        <v>13082121</v>
      </c>
      <c r="F23" s="44">
        <f>F24+F35+F38+F39</f>
        <v>1912537.1999999997</v>
      </c>
      <c r="G23" s="45">
        <f>IFERROR(E23/C23,"")</f>
        <v>1.1712272573665636</v>
      </c>
      <c r="H23" s="46"/>
      <c r="I23" s="46"/>
    </row>
    <row r="24" spans="1:9" s="50" customFormat="1" ht="16.2">
      <c r="A24" s="47" t="s">
        <v>0</v>
      </c>
      <c r="B24" s="35" t="s">
        <v>45</v>
      </c>
      <c r="C24" s="48">
        <f>C25+C27+C28+C29+C30+C31+C34+C32+C33</f>
        <v>10299040.800000001</v>
      </c>
      <c r="D24" s="48">
        <f>D25+D27+D28+D29+D30+D31+D34+D32+D33</f>
        <v>11551875.752199905</v>
      </c>
      <c r="E24" s="48">
        <f>E25+E27+E28+E29+E30+E31+E34+E32+E33</f>
        <v>12478225</v>
      </c>
      <c r="F24" s="48">
        <f>F25+F27+F28+F29+F30+F31+F34</f>
        <v>2179184.1999999997</v>
      </c>
      <c r="G24" s="49">
        <f t="shared" ref="G24:G49" si="6">IFERROR(E24/C24,"")</f>
        <v>1.211590986220775</v>
      </c>
    </row>
    <row r="25" spans="1:9" s="50" customFormat="1" ht="16.2">
      <c r="A25" s="51">
        <v>1</v>
      </c>
      <c r="B25" s="30" t="s">
        <v>46</v>
      </c>
      <c r="C25" s="52">
        <v>3530122</v>
      </c>
      <c r="D25" s="52">
        <v>4036319.9496829063</v>
      </c>
      <c r="E25" s="52">
        <v>4097760</v>
      </c>
      <c r="F25" s="52">
        <f>E25-C25</f>
        <v>567638</v>
      </c>
      <c r="G25" s="53">
        <f>IFERROR(E25/C25,"")</f>
        <v>1.1607984086668959</v>
      </c>
      <c r="I25" s="54"/>
    </row>
    <row r="26" spans="1:9" s="50" customFormat="1" ht="16.2">
      <c r="A26" s="55"/>
      <c r="B26" s="56" t="s">
        <v>47</v>
      </c>
      <c r="C26" s="57">
        <v>6175.6967639999993</v>
      </c>
      <c r="D26" s="57">
        <v>6559</v>
      </c>
      <c r="E26" s="57">
        <v>6600</v>
      </c>
      <c r="F26" s="52">
        <f>E26-C26</f>
        <v>424.30323600000065</v>
      </c>
      <c r="G26" s="53">
        <f>IFERROR(E26/C26,"")</f>
        <v>1.0687053222032197</v>
      </c>
      <c r="I26" s="54"/>
    </row>
    <row r="27" spans="1:9" s="1" customFormat="1" ht="15.6">
      <c r="A27" s="51">
        <v>2</v>
      </c>
      <c r="B27" s="30" t="s">
        <v>2</v>
      </c>
      <c r="C27" s="52">
        <v>6544896.4206540287</v>
      </c>
      <c r="D27" s="52">
        <v>7287530.9932509996</v>
      </c>
      <c r="E27" s="52">
        <v>8126484</v>
      </c>
      <c r="F27" s="52">
        <f t="shared" ref="F27:F31" si="7">E27-C27</f>
        <v>1581587.5793459713</v>
      </c>
      <c r="G27" s="53">
        <f t="shared" si="6"/>
        <v>1.2416520411774408</v>
      </c>
      <c r="I27" s="4"/>
    </row>
    <row r="28" spans="1:9" s="58" customFormat="1" ht="15.6">
      <c r="A28" s="51">
        <v>3</v>
      </c>
      <c r="B28" s="30" t="s">
        <v>48</v>
      </c>
      <c r="C28" s="52">
        <v>1100</v>
      </c>
      <c r="D28" s="52">
        <v>1100</v>
      </c>
      <c r="E28" s="52">
        <v>900</v>
      </c>
      <c r="F28" s="52">
        <f t="shared" si="7"/>
        <v>-200</v>
      </c>
      <c r="G28" s="53">
        <f t="shared" si="6"/>
        <v>0.81818181818181823</v>
      </c>
    </row>
    <row r="29" spans="1:9" s="27" customFormat="1" ht="15.6">
      <c r="A29" s="51">
        <v>4</v>
      </c>
      <c r="B29" s="30" t="s">
        <v>49</v>
      </c>
      <c r="C29" s="52">
        <v>1000</v>
      </c>
      <c r="D29" s="52">
        <v>3000</v>
      </c>
      <c r="E29" s="52">
        <v>1000</v>
      </c>
      <c r="F29" s="52">
        <f t="shared" si="7"/>
        <v>0</v>
      </c>
      <c r="G29" s="53">
        <f t="shared" si="6"/>
        <v>1</v>
      </c>
    </row>
    <row r="30" spans="1:9" s="27" customFormat="1" ht="15.6">
      <c r="A30" s="51">
        <v>5</v>
      </c>
      <c r="B30" s="30" t="s">
        <v>12</v>
      </c>
      <c r="C30" s="52">
        <v>213870.3</v>
      </c>
      <c r="D30" s="52">
        <v>223924.809266</v>
      </c>
      <c r="E30" s="52">
        <v>252081</v>
      </c>
      <c r="F30" s="52">
        <f>E30-C30</f>
        <v>38210.700000000012</v>
      </c>
      <c r="G30" s="53">
        <f t="shared" si="6"/>
        <v>1.1786629560065143</v>
      </c>
      <c r="I30" s="59"/>
    </row>
    <row r="31" spans="1:9" s="27" customFormat="1" ht="15.6">
      <c r="A31" s="51">
        <v>6</v>
      </c>
      <c r="B31" s="30" t="s">
        <v>5</v>
      </c>
      <c r="C31" s="52">
        <v>8052.0793459719862</v>
      </c>
      <c r="D31" s="52"/>
      <c r="E31" s="52">
        <v>0</v>
      </c>
      <c r="F31" s="52">
        <f t="shared" si="7"/>
        <v>-8052.0793459719862</v>
      </c>
      <c r="G31" s="53">
        <f t="shared" si="6"/>
        <v>0</v>
      </c>
    </row>
    <row r="32" spans="1:9" s="27" customFormat="1" ht="15.6" hidden="1">
      <c r="A32" s="51">
        <v>7</v>
      </c>
      <c r="B32" s="30"/>
      <c r="C32" s="52"/>
      <c r="D32" s="52"/>
      <c r="E32" s="52"/>
      <c r="F32" s="52"/>
      <c r="G32" s="53" t="str">
        <f t="shared" si="6"/>
        <v/>
      </c>
    </row>
    <row r="33" spans="1:9" s="27" customFormat="1" ht="15.6" hidden="1">
      <c r="A33" s="51">
        <v>8</v>
      </c>
      <c r="B33" s="30"/>
      <c r="C33" s="52"/>
      <c r="D33" s="52"/>
      <c r="E33" s="52"/>
      <c r="F33" s="52"/>
      <c r="G33" s="53" t="str">
        <f t="shared" si="6"/>
        <v/>
      </c>
    </row>
    <row r="34" spans="1:9" s="62" customFormat="1" ht="15.6" hidden="1">
      <c r="A34" s="51">
        <v>9</v>
      </c>
      <c r="B34" s="60"/>
      <c r="C34" s="61"/>
      <c r="D34" s="61"/>
      <c r="E34" s="61"/>
      <c r="F34" s="61">
        <f>E34-C34</f>
        <v>0</v>
      </c>
      <c r="G34" s="53" t="str">
        <f t="shared" si="6"/>
        <v/>
      </c>
      <c r="I34" s="63"/>
    </row>
    <row r="35" spans="1:9" s="27" customFormat="1" ht="15.6">
      <c r="A35" s="47" t="s">
        <v>1</v>
      </c>
      <c r="B35" s="35" t="s">
        <v>50</v>
      </c>
      <c r="C35" s="48">
        <f>C36+C37</f>
        <v>870543</v>
      </c>
      <c r="D35" s="48">
        <f>D36+D37</f>
        <v>1977296.8232389998</v>
      </c>
      <c r="E35" s="48">
        <f>E36+E37</f>
        <v>603896</v>
      </c>
      <c r="F35" s="48">
        <f t="shared" ref="F35" si="8">F36+F37</f>
        <v>-266647</v>
      </c>
      <c r="G35" s="49">
        <f t="shared" si="6"/>
        <v>0.69370036862050466</v>
      </c>
    </row>
    <row r="36" spans="1:9" s="27" customFormat="1" ht="15.6">
      <c r="A36" s="51">
        <v>1</v>
      </c>
      <c r="B36" s="30" t="s">
        <v>13</v>
      </c>
      <c r="C36" s="52">
        <v>195288</v>
      </c>
      <c r="D36" s="52">
        <v>237687.12303999998</v>
      </c>
      <c r="E36" s="52">
        <v>145479</v>
      </c>
      <c r="F36" s="52">
        <f>E36-C36</f>
        <v>-49809</v>
      </c>
      <c r="G36" s="53">
        <f t="shared" si="6"/>
        <v>0.74494592601695953</v>
      </c>
    </row>
    <row r="37" spans="1:9" s="1" customFormat="1" ht="15.6">
      <c r="A37" s="51">
        <v>2</v>
      </c>
      <c r="B37" s="30" t="s">
        <v>17</v>
      </c>
      <c r="C37" s="52">
        <v>675255</v>
      </c>
      <c r="D37" s="52">
        <v>1739609.7001989998</v>
      </c>
      <c r="E37" s="52">
        <v>458417</v>
      </c>
      <c r="F37" s="52">
        <f>E37-C37</f>
        <v>-216838</v>
      </c>
      <c r="G37" s="53">
        <f t="shared" si="6"/>
        <v>0.67887983058252066</v>
      </c>
    </row>
    <row r="38" spans="1:9" s="50" customFormat="1" ht="16.2">
      <c r="A38" s="47" t="s">
        <v>3</v>
      </c>
      <c r="B38" s="35" t="s">
        <v>23</v>
      </c>
      <c r="C38" s="48"/>
      <c r="D38" s="48">
        <v>3184731.8591227001</v>
      </c>
      <c r="E38" s="48"/>
      <c r="F38" s="48">
        <f>E38-C38</f>
        <v>0</v>
      </c>
      <c r="G38" s="49" t="str">
        <f t="shared" si="6"/>
        <v/>
      </c>
    </row>
    <row r="39" spans="1:9" s="1" customFormat="1" ht="15.6">
      <c r="A39" s="47" t="s">
        <v>4</v>
      </c>
      <c r="B39" s="35" t="s">
        <v>22</v>
      </c>
      <c r="C39" s="48"/>
      <c r="D39" s="48"/>
      <c r="E39" s="48"/>
      <c r="F39" s="48">
        <f>E39-C39</f>
        <v>0</v>
      </c>
      <c r="G39" s="49" t="str">
        <f t="shared" si="6"/>
        <v/>
      </c>
    </row>
    <row r="40" spans="1:9" s="1" customFormat="1" ht="15.6">
      <c r="A40" s="42" t="s">
        <v>28</v>
      </c>
      <c r="B40" s="43" t="s">
        <v>51</v>
      </c>
      <c r="C40" s="20"/>
      <c r="D40" s="44"/>
      <c r="E40" s="20"/>
      <c r="F40" s="44"/>
      <c r="G40" s="45" t="str">
        <f t="shared" si="6"/>
        <v/>
      </c>
    </row>
    <row r="41" spans="1:9" s="1" customFormat="1" ht="15.6">
      <c r="A41" s="64"/>
      <c r="B41" s="39" t="s">
        <v>24</v>
      </c>
      <c r="C41" s="65"/>
      <c r="D41" s="65"/>
      <c r="E41" s="65"/>
      <c r="F41" s="65"/>
      <c r="G41" s="66" t="str">
        <f t="shared" si="6"/>
        <v/>
      </c>
    </row>
    <row r="42" spans="1:9" s="1" customFormat="1" ht="15.6">
      <c r="A42" s="64"/>
      <c r="B42" s="39" t="s">
        <v>25</v>
      </c>
      <c r="C42" s="52">
        <v>11100.000000000931</v>
      </c>
      <c r="D42" s="52">
        <v>28231</v>
      </c>
      <c r="E42" s="52">
        <v>21400</v>
      </c>
      <c r="F42" s="65"/>
      <c r="G42" s="66">
        <f>IFERROR(E42/C42,"")</f>
        <v>1.9279279279277661</v>
      </c>
    </row>
    <row r="43" spans="1:9" s="1" customFormat="1" ht="15.6">
      <c r="A43" s="42" t="s">
        <v>29</v>
      </c>
      <c r="B43" s="43" t="s">
        <v>52</v>
      </c>
      <c r="C43" s="44">
        <f t="shared" ref="C43:F43" si="9">C44+C45+C46+C47</f>
        <v>6175.6967639999993</v>
      </c>
      <c r="D43" s="44">
        <f t="shared" si="9"/>
        <v>6559</v>
      </c>
      <c r="E43" s="44">
        <f>E44+E45+E46+E47</f>
        <v>6600</v>
      </c>
      <c r="F43" s="44">
        <f t="shared" si="9"/>
        <v>424.30323600000065</v>
      </c>
      <c r="G43" s="45">
        <f t="shared" si="6"/>
        <v>1.0687053222032197</v>
      </c>
    </row>
    <row r="44" spans="1:9" s="1" customFormat="1" ht="15.6">
      <c r="A44" s="51" t="s">
        <v>0</v>
      </c>
      <c r="B44" s="30" t="s">
        <v>53</v>
      </c>
      <c r="C44" s="52"/>
      <c r="D44" s="52"/>
      <c r="E44" s="52"/>
      <c r="F44" s="52"/>
      <c r="G44" s="53" t="str">
        <f t="shared" si="6"/>
        <v/>
      </c>
    </row>
    <row r="45" spans="1:9" s="50" customFormat="1" ht="31.2">
      <c r="A45" s="51" t="s">
        <v>1</v>
      </c>
      <c r="B45" s="30" t="s">
        <v>54</v>
      </c>
      <c r="C45" s="52">
        <v>6175.6967639999993</v>
      </c>
      <c r="D45" s="52">
        <v>6559</v>
      </c>
      <c r="E45" s="52">
        <v>6600</v>
      </c>
      <c r="F45" s="52">
        <f t="shared" ref="F45:F47" si="10">E45-C45</f>
        <v>424.30323600000065</v>
      </c>
      <c r="G45" s="53">
        <f t="shared" si="6"/>
        <v>1.0687053222032197</v>
      </c>
    </row>
    <row r="46" spans="1:9" s="1" customFormat="1" ht="15.6">
      <c r="A46" s="51" t="s">
        <v>3</v>
      </c>
      <c r="B46" s="30" t="s">
        <v>55</v>
      </c>
      <c r="C46" s="52"/>
      <c r="D46" s="52"/>
      <c r="E46" s="52"/>
      <c r="F46" s="52">
        <f t="shared" si="10"/>
        <v>0</v>
      </c>
      <c r="G46" s="53" t="str">
        <f t="shared" si="6"/>
        <v/>
      </c>
    </row>
    <row r="47" spans="1:9" s="50" customFormat="1" ht="31.2">
      <c r="A47" s="51" t="s">
        <v>4</v>
      </c>
      <c r="B47" s="30" t="s">
        <v>56</v>
      </c>
      <c r="C47" s="52"/>
      <c r="D47" s="52"/>
      <c r="E47" s="52"/>
      <c r="F47" s="52">
        <f t="shared" si="10"/>
        <v>0</v>
      </c>
      <c r="G47" s="53" t="str">
        <f t="shared" si="6"/>
        <v/>
      </c>
    </row>
    <row r="48" spans="1:9" s="18" customFormat="1" ht="15.6">
      <c r="A48" s="42" t="s">
        <v>30</v>
      </c>
      <c r="B48" s="43" t="s">
        <v>57</v>
      </c>
      <c r="C48" s="44">
        <f>C49+C50</f>
        <v>11100</v>
      </c>
      <c r="D48" s="44">
        <f>D49+D50</f>
        <v>28231</v>
      </c>
      <c r="E48" s="44">
        <f>E49+E50</f>
        <v>21400</v>
      </c>
      <c r="F48" s="44">
        <f t="shared" ref="F48" si="11">F49+F50</f>
        <v>10300</v>
      </c>
      <c r="G48" s="45">
        <f t="shared" si="6"/>
        <v>1.927927927927928</v>
      </c>
    </row>
    <row r="49" spans="1:11" s="1" customFormat="1" ht="15.6">
      <c r="A49" s="51" t="s">
        <v>0</v>
      </c>
      <c r="B49" s="30" t="s">
        <v>58</v>
      </c>
      <c r="C49" s="52">
        <v>11100</v>
      </c>
      <c r="D49" s="52">
        <v>28231</v>
      </c>
      <c r="E49" s="52">
        <v>21400</v>
      </c>
      <c r="F49" s="52">
        <f>E49-C49</f>
        <v>10300</v>
      </c>
      <c r="G49" s="53">
        <f t="shared" si="6"/>
        <v>1.927927927927928</v>
      </c>
      <c r="K49" s="1" t="s">
        <v>59</v>
      </c>
    </row>
    <row r="50" spans="1:11">
      <c r="A50" s="51" t="s">
        <v>1</v>
      </c>
      <c r="B50" s="30" t="s">
        <v>60</v>
      </c>
      <c r="C50" s="52"/>
      <c r="D50" s="52"/>
      <c r="E50" s="52"/>
      <c r="F50" s="52"/>
      <c r="G50" s="53" t="str">
        <f t="shared" si="3"/>
        <v/>
      </c>
    </row>
    <row r="51" spans="1:11" ht="12" customHeight="1">
      <c r="A51" s="67"/>
      <c r="B51" s="68"/>
      <c r="C51" s="69"/>
      <c r="D51" s="69"/>
      <c r="E51" s="69"/>
      <c r="F51" s="69"/>
      <c r="G51" s="70"/>
    </row>
    <row r="52" spans="1:11" ht="37.5" customHeight="1">
      <c r="A52" s="71"/>
      <c r="B52" s="74" t="s">
        <v>61</v>
      </c>
      <c r="C52" s="74"/>
      <c r="D52" s="74"/>
      <c r="E52" s="74"/>
      <c r="F52" s="74"/>
      <c r="G52" s="74"/>
    </row>
    <row r="53" spans="1:11" ht="17.25" customHeight="1">
      <c r="C53" s="4"/>
      <c r="D53" s="4"/>
      <c r="E53" s="4"/>
      <c r="G53" s="72" t="str">
        <f t="shared" si="3"/>
        <v/>
      </c>
    </row>
    <row r="54" spans="1:11" ht="15.75" hidden="1" customHeight="1">
      <c r="C54" s="4"/>
      <c r="D54" s="4"/>
    </row>
    <row r="55" spans="1:11" ht="30.75" customHeight="1">
      <c r="B55" s="73"/>
      <c r="C55" s="73"/>
      <c r="D55" s="73"/>
      <c r="E55" s="73"/>
      <c r="F55" s="73"/>
      <c r="G55" s="73"/>
    </row>
  </sheetData>
  <mergeCells count="11">
    <mergeCell ref="B52:G52"/>
    <mergeCell ref="F1:G1"/>
    <mergeCell ref="A2:G2"/>
    <mergeCell ref="A3:G3"/>
    <mergeCell ref="F4:G4"/>
    <mergeCell ref="A5:A6"/>
    <mergeCell ref="B5:B6"/>
    <mergeCell ref="C5:C6"/>
    <mergeCell ref="D5:D6"/>
    <mergeCell ref="E5:E6"/>
    <mergeCell ref="F5:G5"/>
  </mergeCells>
  <pageMargins left="0.70866141732283505" right="0.70866141732283505" top="0.49803149600000002" bottom="0.24803149599999999" header="0.31496062992126" footer="0.31496062992126"/>
  <pageSetup scale="8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46</vt:lpstr>
      <vt:lpstr>'46'!Print_Titles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Đỗ Thị Hồng Thắm</cp:lastModifiedBy>
  <cp:lastPrinted>2024-12-25T02:46:42Z</cp:lastPrinted>
  <dcterms:created xsi:type="dcterms:W3CDTF">2017-12-01T01:41:21Z</dcterms:created>
  <dcterms:modified xsi:type="dcterms:W3CDTF">2024-12-27T03:00:02Z</dcterms:modified>
</cp:coreProperties>
</file>