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9. DT2025 HDND PHE CHUAN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52" sheetId="69" r:id="rId2"/>
  </sheets>
  <externalReferences>
    <externalReference r:id="rId3"/>
  </externalReferences>
  <definedNames>
    <definedName name="_xlnm.Print_Area" localSheetId="1">'52'!$A$1:$R$84</definedName>
    <definedName name="_xlnm.Print_Titles" localSheetId="1">'52'!$5:$7</definedName>
  </definedNames>
  <calcPr calcId="162913"/>
</workbook>
</file>

<file path=xl/calcChain.xml><?xml version="1.0" encoding="utf-8"?>
<calcChain xmlns="http://schemas.openxmlformats.org/spreadsheetml/2006/main">
  <c r="Q84" i="69" l="1"/>
  <c r="Q83" i="69"/>
  <c r="F83" i="69"/>
  <c r="F82" i="69" s="1"/>
  <c r="R82" i="69"/>
  <c r="P82" i="69"/>
  <c r="O82" i="69"/>
  <c r="N82" i="69"/>
  <c r="L82" i="69"/>
  <c r="K82" i="69"/>
  <c r="J82" i="69"/>
  <c r="I82" i="69"/>
  <c r="H82" i="69"/>
  <c r="G82" i="69"/>
  <c r="E82" i="69"/>
  <c r="D82" i="69"/>
  <c r="C81" i="69"/>
  <c r="R80" i="69"/>
  <c r="Q80" i="69"/>
  <c r="P80" i="69"/>
  <c r="O80" i="69"/>
  <c r="N80" i="69"/>
  <c r="M80" i="69"/>
  <c r="L80" i="69"/>
  <c r="K80" i="69"/>
  <c r="J80" i="69"/>
  <c r="I80" i="69"/>
  <c r="H80" i="69"/>
  <c r="G80" i="69"/>
  <c r="F80" i="69"/>
  <c r="E80" i="69"/>
  <c r="D80" i="69"/>
  <c r="C80" i="69"/>
  <c r="M79" i="69"/>
  <c r="M78" i="69" s="1"/>
  <c r="R78" i="69"/>
  <c r="Q78" i="69"/>
  <c r="P78" i="69"/>
  <c r="O78" i="69"/>
  <c r="N78" i="69"/>
  <c r="L78" i="69"/>
  <c r="K78" i="69"/>
  <c r="J78" i="69"/>
  <c r="I78" i="69"/>
  <c r="H78" i="69"/>
  <c r="G78" i="69"/>
  <c r="F78" i="69"/>
  <c r="E78" i="69"/>
  <c r="D78" i="69"/>
  <c r="M77" i="69"/>
  <c r="C77" i="69" s="1"/>
  <c r="C76" i="69" s="1"/>
  <c r="R76" i="69"/>
  <c r="Q76" i="69"/>
  <c r="P76" i="69"/>
  <c r="O76" i="69"/>
  <c r="N76" i="69"/>
  <c r="L76" i="69"/>
  <c r="K76" i="69"/>
  <c r="J76" i="69"/>
  <c r="I76" i="69"/>
  <c r="H76" i="69"/>
  <c r="G76" i="69"/>
  <c r="F76" i="69"/>
  <c r="E76" i="69"/>
  <c r="D76" i="69"/>
  <c r="C75" i="69"/>
  <c r="C74" i="69"/>
  <c r="R73" i="69"/>
  <c r="R72" i="69" s="1"/>
  <c r="Q73" i="69"/>
  <c r="P73" i="69"/>
  <c r="O73" i="69"/>
  <c r="N73" i="69"/>
  <c r="M73" i="69"/>
  <c r="L73" i="69"/>
  <c r="K73" i="69"/>
  <c r="J73" i="69"/>
  <c r="I73" i="69"/>
  <c r="H73" i="69"/>
  <c r="G73" i="69"/>
  <c r="F73" i="69"/>
  <c r="E73" i="69"/>
  <c r="D73" i="69"/>
  <c r="L71" i="69"/>
  <c r="C71" i="69" s="1"/>
  <c r="C70" i="69"/>
  <c r="C69" i="69"/>
  <c r="R68" i="69"/>
  <c r="R67" i="69" s="1"/>
  <c r="Q68" i="69"/>
  <c r="Q67" i="69" s="1"/>
  <c r="P68" i="69"/>
  <c r="O68" i="69"/>
  <c r="O67" i="69" s="1"/>
  <c r="N68" i="69"/>
  <c r="M68" i="69"/>
  <c r="M67" i="69" s="1"/>
  <c r="K68" i="69"/>
  <c r="K67" i="69" s="1"/>
  <c r="J68" i="69"/>
  <c r="J67" i="69" s="1"/>
  <c r="I68" i="69"/>
  <c r="I67" i="69" s="1"/>
  <c r="H68" i="69"/>
  <c r="H67" i="69" s="1"/>
  <c r="G68" i="69"/>
  <c r="G67" i="69" s="1"/>
  <c r="F68" i="69"/>
  <c r="F67" i="69" s="1"/>
  <c r="E68" i="69"/>
  <c r="E67" i="69" s="1"/>
  <c r="D68" i="69"/>
  <c r="D67" i="69" s="1"/>
  <c r="P67" i="69"/>
  <c r="N67" i="69"/>
  <c r="C63" i="69"/>
  <c r="C62" i="69"/>
  <c r="C61" i="69"/>
  <c r="C60" i="69"/>
  <c r="C59" i="69"/>
  <c r="C58" i="69"/>
  <c r="C57" i="69"/>
  <c r="C56" i="69"/>
  <c r="C55" i="69"/>
  <c r="R54" i="69"/>
  <c r="Q54" i="69"/>
  <c r="P54" i="69"/>
  <c r="O54" i="69"/>
  <c r="N54" i="69"/>
  <c r="M54" i="69"/>
  <c r="L54" i="69"/>
  <c r="K54" i="69"/>
  <c r="J54" i="69"/>
  <c r="I54" i="69"/>
  <c r="H54" i="69"/>
  <c r="G54" i="69"/>
  <c r="F54" i="69"/>
  <c r="E54" i="69"/>
  <c r="D54" i="69"/>
  <c r="R53" i="69"/>
  <c r="C53" i="69" s="1"/>
  <c r="C52" i="69"/>
  <c r="C51" i="69"/>
  <c r="R50" i="69"/>
  <c r="C50" i="69" s="1"/>
  <c r="R49" i="69"/>
  <c r="C49" i="69" s="1"/>
  <c r="R48" i="69"/>
  <c r="C48" i="69" s="1"/>
  <c r="R47" i="69"/>
  <c r="C47" i="69" s="1"/>
  <c r="Q46" i="69"/>
  <c r="P46" i="69"/>
  <c r="O46" i="69"/>
  <c r="N46" i="69"/>
  <c r="M46" i="69"/>
  <c r="L46" i="69"/>
  <c r="K46" i="69"/>
  <c r="J46" i="69"/>
  <c r="I46" i="69"/>
  <c r="H46" i="69"/>
  <c r="G46" i="69"/>
  <c r="F46" i="69"/>
  <c r="E46" i="69"/>
  <c r="D46" i="69"/>
  <c r="C45" i="69"/>
  <c r="I44" i="69"/>
  <c r="C44" i="69" s="1"/>
  <c r="C43" i="69"/>
  <c r="M42" i="69"/>
  <c r="L42" i="69"/>
  <c r="L41" i="69"/>
  <c r="I40" i="69"/>
  <c r="C40" i="69" s="1"/>
  <c r="Q39" i="69"/>
  <c r="Q36" i="69" s="1"/>
  <c r="M39" i="69"/>
  <c r="C38" i="69"/>
  <c r="L37" i="69"/>
  <c r="C37" i="69" s="1"/>
  <c r="R36" i="69"/>
  <c r="P36" i="69"/>
  <c r="O36" i="69"/>
  <c r="N36" i="69"/>
  <c r="K36" i="69"/>
  <c r="J36" i="69"/>
  <c r="H36" i="69"/>
  <c r="G36" i="69"/>
  <c r="F36" i="69"/>
  <c r="E36" i="69"/>
  <c r="D36" i="69"/>
  <c r="M35" i="69"/>
  <c r="C35" i="69" s="1"/>
  <c r="C34" i="69"/>
  <c r="C33" i="69"/>
  <c r="O32" i="69"/>
  <c r="O11" i="69" s="1"/>
  <c r="M32" i="69"/>
  <c r="C32" i="69" s="1"/>
  <c r="M31" i="69"/>
  <c r="C31" i="69" s="1"/>
  <c r="Q30" i="69"/>
  <c r="Q11" i="69" s="1"/>
  <c r="P30" i="69"/>
  <c r="P11" i="69" s="1"/>
  <c r="M30" i="69"/>
  <c r="L30" i="69"/>
  <c r="L11" i="69" s="1"/>
  <c r="I30" i="69"/>
  <c r="F30" i="69"/>
  <c r="D30" i="69"/>
  <c r="M29" i="69"/>
  <c r="C29" i="69" s="1"/>
  <c r="M28" i="69"/>
  <c r="C28" i="69" s="1"/>
  <c r="C27" i="69"/>
  <c r="C26" i="69"/>
  <c r="F25" i="69"/>
  <c r="F24" i="69"/>
  <c r="C24" i="69" s="1"/>
  <c r="G23" i="69"/>
  <c r="C23" i="69" s="1"/>
  <c r="C22" i="69"/>
  <c r="C21" i="69"/>
  <c r="C20" i="69"/>
  <c r="M19" i="69"/>
  <c r="C19" i="69" s="1"/>
  <c r="I18" i="69"/>
  <c r="C18" i="69" s="1"/>
  <c r="C17" i="69"/>
  <c r="C16" i="69"/>
  <c r="D15" i="69"/>
  <c r="H14" i="69"/>
  <c r="C14" i="69" s="1"/>
  <c r="M13" i="69"/>
  <c r="C13" i="69" s="1"/>
  <c r="C12" i="69"/>
  <c r="R11" i="69"/>
  <c r="N11" i="69"/>
  <c r="K11" i="69"/>
  <c r="J11" i="69"/>
  <c r="E11" i="69"/>
  <c r="F11" i="69" l="1"/>
  <c r="F9" i="69" s="1"/>
  <c r="F10" i="69" s="1"/>
  <c r="D11" i="69"/>
  <c r="D9" i="69" s="1"/>
  <c r="D10" i="69" s="1"/>
  <c r="C83" i="69"/>
  <c r="C82" i="69" s="1"/>
  <c r="K9" i="69"/>
  <c r="K10" i="69" s="1"/>
  <c r="G11" i="69"/>
  <c r="G9" i="69" s="1"/>
  <c r="G10" i="69" s="1"/>
  <c r="C15" i="69"/>
  <c r="C25" i="69"/>
  <c r="C42" i="69"/>
  <c r="C46" i="69"/>
  <c r="J9" i="69"/>
  <c r="J10" i="69" s="1"/>
  <c r="J72" i="69"/>
  <c r="C41" i="69"/>
  <c r="L36" i="69"/>
  <c r="L9" i="69" s="1"/>
  <c r="L10" i="69" s="1"/>
  <c r="O72" i="69"/>
  <c r="M36" i="69"/>
  <c r="C73" i="69"/>
  <c r="G72" i="69"/>
  <c r="G66" i="69" s="1"/>
  <c r="N9" i="69"/>
  <c r="N10" i="69" s="1"/>
  <c r="I72" i="69"/>
  <c r="I66" i="69" s="1"/>
  <c r="I64" i="69" s="1"/>
  <c r="C39" i="69"/>
  <c r="C79" i="69"/>
  <c r="C78" i="69" s="1"/>
  <c r="C72" i="69" s="1"/>
  <c r="Q82" i="69"/>
  <c r="Q72" i="69" s="1"/>
  <c r="Q66" i="69" s="1"/>
  <c r="Q64" i="69" s="1"/>
  <c r="C30" i="69"/>
  <c r="P9" i="69"/>
  <c r="P10" i="69" s="1"/>
  <c r="J66" i="69"/>
  <c r="J64" i="69" s="1"/>
  <c r="J8" i="69" s="1"/>
  <c r="O66" i="69"/>
  <c r="D72" i="69"/>
  <c r="D66" i="69" s="1"/>
  <c r="D64" i="69" s="1"/>
  <c r="L72" i="69"/>
  <c r="K72" i="69"/>
  <c r="K66" i="69" s="1"/>
  <c r="K64" i="69" s="1"/>
  <c r="K8" i="69" s="1"/>
  <c r="C68" i="69"/>
  <c r="C67" i="69" s="1"/>
  <c r="E72" i="69"/>
  <c r="E66" i="69" s="1"/>
  <c r="E64" i="69" s="1"/>
  <c r="M76" i="69"/>
  <c r="Q9" i="69"/>
  <c r="Q10" i="69" s="1"/>
  <c r="N72" i="69"/>
  <c r="C54" i="69"/>
  <c r="F72" i="69"/>
  <c r="F66" i="69" s="1"/>
  <c r="F64" i="69" s="1"/>
  <c r="E9" i="69"/>
  <c r="E10" i="69" s="1"/>
  <c r="O64" i="69"/>
  <c r="H72" i="69"/>
  <c r="H66" i="69" s="1"/>
  <c r="H64" i="69" s="1"/>
  <c r="P72" i="69"/>
  <c r="P66" i="69" s="1"/>
  <c r="P64" i="69" s="1"/>
  <c r="R66" i="69"/>
  <c r="R64" i="69" s="1"/>
  <c r="O9" i="69"/>
  <c r="G64" i="69"/>
  <c r="N66" i="69"/>
  <c r="N64" i="69" s="1"/>
  <c r="N8" i="69" s="1"/>
  <c r="H11" i="69"/>
  <c r="H9" i="69" s="1"/>
  <c r="H10" i="69" s="1"/>
  <c r="R46" i="69"/>
  <c r="R9" i="69" s="1"/>
  <c r="R10" i="69" s="1"/>
  <c r="L68" i="69"/>
  <c r="L67" i="69" s="1"/>
  <c r="L66" i="69" s="1"/>
  <c r="L64" i="69" s="1"/>
  <c r="I11" i="69"/>
  <c r="M82" i="69"/>
  <c r="M11" i="69"/>
  <c r="I36" i="69"/>
  <c r="M9" i="69" l="1"/>
  <c r="M10" i="69" s="1"/>
  <c r="M72" i="69"/>
  <c r="M66" i="69" s="1"/>
  <c r="M64" i="69" s="1"/>
  <c r="M8" i="69" s="1"/>
  <c r="C11" i="69"/>
  <c r="I9" i="69"/>
  <c r="C66" i="69"/>
  <c r="C64" i="69" s="1"/>
  <c r="F8" i="69"/>
  <c r="C36" i="69"/>
  <c r="I8" i="69"/>
  <c r="I10" i="69"/>
  <c r="O8" i="69"/>
  <c r="O10" i="69"/>
  <c r="L8" i="69"/>
  <c r="P8" i="69"/>
  <c r="Q8" i="69"/>
  <c r="G8" i="69"/>
  <c r="E8" i="69"/>
  <c r="D8" i="69"/>
  <c r="R8" i="69"/>
  <c r="H8" i="69"/>
  <c r="C9" i="69" l="1"/>
  <c r="C8" i="69"/>
  <c r="C10" i="69"/>
</calcChain>
</file>

<file path=xl/sharedStrings.xml><?xml version="1.0" encoding="utf-8"?>
<sst xmlns="http://schemas.openxmlformats.org/spreadsheetml/2006/main" count="118" uniqueCount="105">
  <si>
    <t>I</t>
  </si>
  <si>
    <t>II</t>
  </si>
  <si>
    <t>Tổng số</t>
  </si>
  <si>
    <t>Vốn ngoài nước</t>
  </si>
  <si>
    <t>III</t>
  </si>
  <si>
    <t>IV</t>
  </si>
  <si>
    <t>A</t>
  </si>
  <si>
    <t>B</t>
  </si>
  <si>
    <t>STT</t>
  </si>
  <si>
    <t>Trong đó</t>
  </si>
  <si>
    <t>Tên đơn vị</t>
  </si>
  <si>
    <t>Sở Tài nguyên và Môi trường</t>
  </si>
  <si>
    <t>Công an tỉnh Tây Ninh</t>
  </si>
  <si>
    <t>Ban QLDA ĐT và XD ngành Giao thông</t>
  </si>
  <si>
    <t>BQLDA ĐTXD ngành Nông nghiệp &amp; PTNT</t>
  </si>
  <si>
    <t>BQL GMS</t>
  </si>
  <si>
    <t>UBND thành phố Tây Ninh</t>
  </si>
  <si>
    <t>UBND huyện Tân Biên</t>
  </si>
  <si>
    <t>BQLDA ĐTXD huyện Châu Thành</t>
  </si>
  <si>
    <t>BQLDA ĐTXD huyện Dương Minh Châu</t>
  </si>
  <si>
    <t>BQLDA ĐTXD huyện Gò Dầu</t>
  </si>
  <si>
    <t>BQLDA ĐTXD huyện Bến Cầu</t>
  </si>
  <si>
    <t xml:space="preserve">Hỗ trợ cho các dự án đầu tư vào nông nghiệp, nông thôn theo Nghị định 57/2018/NĐCP ngày 17/4/2018 </t>
  </si>
  <si>
    <t>Hỗ trợ, phát triển kinh tế tập thể, hợp tác xã giai đoạn 2021-2025 theo Quyết định số 1804/QĐ-TTg ngày 13/11/2020</t>
  </si>
  <si>
    <t>V</t>
  </si>
  <si>
    <t>B.1</t>
  </si>
  <si>
    <t>Nông nghiệp, lâm nghiệp, thủy lợi và thủy sản</t>
  </si>
  <si>
    <t>Ban quản lý Khu kinh tế tỉnh</t>
  </si>
  <si>
    <t>B.2</t>
  </si>
  <si>
    <t>Đơn vị: Triệu đồng</t>
  </si>
  <si>
    <t>Chi giáo dục, đào tạo và giáo dục nghề nghiệp</t>
  </si>
  <si>
    <t>Chi quốc phòng</t>
  </si>
  <si>
    <t>Chi an ninh và trật tự an toàn xã hội</t>
  </si>
  <si>
    <t>Chi y tế, dân số và gia đình</t>
  </si>
  <si>
    <t>Chi văn hóa, thông tin</t>
  </si>
  <si>
    <t>Chi phát thanh, truyền hình, thông tấn</t>
  </si>
  <si>
    <t>Chi thể dục, thể thao</t>
  </si>
  <si>
    <t>Chi bảo vệ môi trường</t>
  </si>
  <si>
    <t>Chi các hoạt động kinh tế</t>
  </si>
  <si>
    <t>Chi xã hội</t>
  </si>
  <si>
    <t>Chi các nhiệm vụ, chương trình, dự án khác theo quy định của pháp luật</t>
  </si>
  <si>
    <t>Chi giao thông</t>
  </si>
  <si>
    <t>Chi nông nghiệp, lâm nghiệp, diêm nghiệp, thủy lợi và thủy sản</t>
  </si>
  <si>
    <t>TỔNG SỐ (A+B)</t>
  </si>
  <si>
    <t>NGUỒN NGÂN SÁCH TỈNH</t>
  </si>
  <si>
    <t>Các đơn vị tỉnh</t>
  </si>
  <si>
    <t>Sở Giáo dục và Đào tạo</t>
  </si>
  <si>
    <t>Sở Y tế</t>
  </si>
  <si>
    <t>Sở Lao động Thương binh và Xã hội</t>
  </si>
  <si>
    <t>Sở Thông tin và Truyền thông</t>
  </si>
  <si>
    <t>Bộ Chỉ huy Quân sự tỉnh</t>
  </si>
  <si>
    <t>Ngân hàng chính sách xã hội</t>
  </si>
  <si>
    <t>BQL Khu du lịch Quốc gia núi Bà Đen</t>
  </si>
  <si>
    <t>BQLDA ĐTXD thị xã Hòa Thành</t>
  </si>
  <si>
    <t>BQLDA ĐTXD thị xã Trảng Bàng</t>
  </si>
  <si>
    <t>Nguồn chưa phân khai</t>
  </si>
  <si>
    <t xml:space="preserve">Chuẩn bị đầu tư </t>
  </si>
  <si>
    <t xml:space="preserve">Thanh toán khối lượng đã và đang thực hiện </t>
  </si>
  <si>
    <t>Chi trả nợ gốc và lãi vay</t>
  </si>
  <si>
    <t>Hỗ trợ có mục tiêu các huyện, thành phố</t>
  </si>
  <si>
    <t>Thành phố Tây Ninh</t>
  </si>
  <si>
    <t>Thị xã Hòa Thành</t>
  </si>
  <si>
    <t>Huyện Châu Thành</t>
  </si>
  <si>
    <t>Huyện Dương Minh Châu</t>
  </si>
  <si>
    <t>Thị xã Trảng Bàng</t>
  </si>
  <si>
    <t>Huyện Gò Dầu</t>
  </si>
  <si>
    <t>Huyện Bến Cầu</t>
  </si>
  <si>
    <t>Huyện Tân Biên</t>
  </si>
  <si>
    <t>Huyện Tân Châu</t>
  </si>
  <si>
    <t>NGUỒN NGÂN SÁCH TRUNG ƯƠNG</t>
  </si>
  <si>
    <t>Vốn chương trình mục tiêu quốc gia</t>
  </si>
  <si>
    <t>Vốn chương trình mục tiêu, nhiệm vụ</t>
  </si>
  <si>
    <t>B.2.1</t>
  </si>
  <si>
    <t xml:space="preserve">Vốn trong nước </t>
  </si>
  <si>
    <t>Chương trình mục tiêu Phát triển kinh tế xã hội các vùng</t>
  </si>
  <si>
    <t>Đài phát thanh và truyền hình tỉnh</t>
  </si>
  <si>
    <t>Văn phòng tỉnh ủy</t>
  </si>
  <si>
    <t>Chi cục kiểm lâm Tây Ninh</t>
  </si>
  <si>
    <t>Hội Văn học nghệ thuật tỉnh</t>
  </si>
  <si>
    <t>BQL Khu Rừng phòng Hộ Dầu Tiếng</t>
  </si>
  <si>
    <t>Viện Kiểm sát nhân dân tỉnh</t>
  </si>
  <si>
    <t>B.2.2</t>
  </si>
  <si>
    <t>Chi hoạt động của cơ quan quản lý nhà nước, đơn vị sự nghiệp công lập, tổ chức chính trị và các tổ chức chính trị - xã hội</t>
  </si>
  <si>
    <t>BQL Vườn Quốc Gia Lò Gò - Xa Mát</t>
  </si>
  <si>
    <t>Quỹ đầu tư phát triển</t>
  </si>
  <si>
    <t xml:space="preserve">BQLDA ĐTXD huyện Tân Châu </t>
  </si>
  <si>
    <t>Sở Văn hóa, Thể thao và Du lịch</t>
  </si>
  <si>
    <t>Bộ Chỉ huy bộ đội biên phòng</t>
  </si>
  <si>
    <t>Khu công nghiệp và khu kinh tế</t>
  </si>
  <si>
    <t>Chương trình phục hồi kinh tế - xã hội</t>
  </si>
  <si>
    <t>Ban QLDA ĐT và XD tỉnh Tây Ninh</t>
  </si>
  <si>
    <t>Bộ Chỉ huy Bộ đội Biên phòng tỉnh</t>
  </si>
  <si>
    <t>Chi hoàn trả tiền vốn ứng Quỹ Phát triển đất</t>
  </si>
  <si>
    <t>BQLDA ĐTXD tỉnh Tây Ninh</t>
  </si>
  <si>
    <t>BQLDA ĐTXD ngành Giao thông</t>
  </si>
  <si>
    <t>Chi khoa học, công nghệ</t>
  </si>
  <si>
    <t xml:space="preserve"> </t>
  </si>
  <si>
    <t>BQLDA ĐTXD ngành Nông nghiệp và PTNT</t>
  </si>
  <si>
    <t>Chương trình mục tiêu, nhiệm vụ</t>
  </si>
  <si>
    <t>NGUỒN NGÂN SÁCH TỈNH (loại trừ khoản bổ sung CMT cho ngân sách huyện)</t>
  </si>
  <si>
    <t>DỰ TOÁN CHI ĐẦU TƯ PHÁT TRIỂN CỦA NGÂN SÁCH CẤP TỈNH CHO TỪNG CƠ QUAN, TỔ CHỨC 
THEO LĨNH VỰC NĂM 2025</t>
  </si>
  <si>
    <t>UBND các huyện, thành phố; đơn vị huyện, thành phố</t>
  </si>
  <si>
    <t>Biểu số 52/CK-NSNN</t>
  </si>
  <si>
    <t>ỦY BAN NHÂN DÂN TỈNH</t>
  </si>
  <si>
    <t>(Dự toán đã được Hội đồng nhân dân quyết định)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</si>
</sst>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  <numFmt numFmtId="171" formatCode="_-* #,##0_-;\-* #,##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</font>
    <font>
      <sz val="12"/>
      <name val="VNI-Times"/>
    </font>
    <font>
      <b/>
      <sz val="13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b/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16"/>
      <name val="Times New Roman"/>
      <family val="1"/>
    </font>
    <font>
      <b/>
      <u/>
      <sz val="10"/>
      <name val="Times New Roman"/>
      <family val="1"/>
    </font>
    <font>
      <u/>
      <sz val="13"/>
      <name val="Times New Roman"/>
      <family val="1"/>
    </font>
    <font>
      <i/>
      <sz val="13"/>
      <name val="Times New Roman"/>
      <family val="1"/>
    </font>
    <font>
      <b/>
      <i/>
      <u/>
      <sz val="10"/>
      <name val="Times New Roman"/>
      <family val="1"/>
    </font>
    <font>
      <i/>
      <u/>
      <sz val="13"/>
      <name val="Times New Roman"/>
      <family val="1"/>
    </font>
    <font>
      <sz val="10"/>
      <name val="VNI-Times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4" fillId="0" borderId="7" applyNumberFormat="0" applyFont="0" applyAlignment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0" fillId="0" borderId="0"/>
    <xf numFmtId="43" fontId="2" fillId="0" borderId="0" applyFont="0" applyFill="0" applyBorder="0" applyAlignment="0" applyProtection="0"/>
    <xf numFmtId="0" fontId="3" fillId="0" borderId="0"/>
    <xf numFmtId="0" fontId="16" fillId="0" borderId="0"/>
    <xf numFmtId="165" fontId="16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16" fillId="0" borderId="0"/>
    <xf numFmtId="0" fontId="16" fillId="0" borderId="0"/>
    <xf numFmtId="165" fontId="20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4" fillId="0" borderId="0" applyFont="0" applyFill="0" applyBorder="0" applyAlignment="0" applyProtection="0"/>
    <xf numFmtId="0" fontId="16" fillId="0" borderId="0"/>
    <xf numFmtId="0" fontId="14" fillId="0" borderId="0"/>
    <xf numFmtId="0" fontId="2" fillId="0" borderId="0"/>
    <xf numFmtId="0" fontId="2" fillId="0" borderId="0"/>
    <xf numFmtId="0" fontId="16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6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6">
    <xf numFmtId="0" fontId="0" fillId="0" borderId="0" xfId="0"/>
    <xf numFmtId="0" fontId="8" fillId="0" borderId="0" xfId="0" applyFont="1"/>
    <xf numFmtId="49" fontId="9" fillId="0" borderId="3" xfId="38" applyNumberFormat="1" applyFont="1" applyFill="1" applyBorder="1" applyAlignment="1">
      <alignment horizontal="left" vertical="center" wrapText="1"/>
    </xf>
    <xf numFmtId="0" fontId="9" fillId="0" borderId="0" xfId="0" applyFont="1"/>
    <xf numFmtId="3" fontId="9" fillId="0" borderId="3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3" fillId="0" borderId="0" xfId="0" applyFont="1"/>
    <xf numFmtId="3" fontId="10" fillId="0" borderId="0" xfId="0" applyNumberFormat="1" applyFont="1" applyAlignment="1">
      <alignment horizontal="left"/>
    </xf>
    <xf numFmtId="3" fontId="10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0" xfId="0" applyFont="1"/>
    <xf numFmtId="0" fontId="12" fillId="0" borderId="0" xfId="0" applyFont="1"/>
    <xf numFmtId="0" fontId="15" fillId="0" borderId="0" xfId="0" applyFont="1"/>
    <xf numFmtId="0" fontId="26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3" fontId="22" fillId="0" borderId="3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3" xfId="18" applyNumberFormat="1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10" fillId="0" borderId="3" xfId="9" applyFont="1" applyBorder="1" applyAlignment="1">
      <alignment horizontal="left" vertical="center" wrapText="1"/>
    </xf>
    <xf numFmtId="0" fontId="10" fillId="0" borderId="3" xfId="10" applyFont="1" applyBorder="1" applyAlignment="1">
      <alignment horizontal="left" vertical="center" wrapText="1"/>
    </xf>
    <xf numFmtId="0" fontId="10" fillId="0" borderId="3" xfId="13" applyFont="1" applyBorder="1" applyAlignment="1">
      <alignment horizontal="left" vertical="center" wrapText="1"/>
    </xf>
    <xf numFmtId="0" fontId="10" fillId="0" borderId="3" xfId="11" applyFont="1" applyBorder="1" applyAlignment="1">
      <alignment horizontal="left" vertical="center" wrapText="1"/>
    </xf>
    <xf numFmtId="0" fontId="10" fillId="0" borderId="3" xfId="7" applyFont="1" applyBorder="1" applyAlignment="1">
      <alignment horizontal="left" vertical="center"/>
    </xf>
    <xf numFmtId="0" fontId="10" fillId="0" borderId="3" xfId="6" applyFont="1" applyBorder="1" applyAlignment="1">
      <alignment horizontal="left" vertical="center" wrapText="1"/>
    </xf>
    <xf numFmtId="0" fontId="10" fillId="0" borderId="3" xfId="21" applyFont="1" applyBorder="1" applyAlignment="1">
      <alignment horizontal="left" vertical="center" wrapText="1"/>
    </xf>
    <xf numFmtId="0" fontId="10" fillId="0" borderId="3" xfId="16" applyFont="1" applyBorder="1" applyAlignment="1">
      <alignment horizontal="left" vertical="center"/>
    </xf>
    <xf numFmtId="0" fontId="10" fillId="0" borderId="3" xfId="17" applyFont="1" applyBorder="1" applyAlignment="1">
      <alignment horizontal="left" vertical="center" wrapText="1"/>
    </xf>
    <xf numFmtId="0" fontId="24" fillId="0" borderId="3" xfId="0" applyFont="1" applyBorder="1"/>
    <xf numFmtId="0" fontId="10" fillId="0" borderId="3" xfId="19" applyFont="1" applyBorder="1" applyAlignment="1">
      <alignment horizontal="left" vertical="center" wrapText="1"/>
    </xf>
    <xf numFmtId="0" fontId="10" fillId="0" borderId="3" xfId="4" applyFont="1" applyBorder="1" applyAlignment="1">
      <alignment horizontal="left" vertical="top" wrapText="1"/>
    </xf>
    <xf numFmtId="0" fontId="10" fillId="0" borderId="3" xfId="5" applyFont="1" applyBorder="1" applyAlignment="1">
      <alignment horizontal="left" vertical="center" wrapText="1"/>
    </xf>
    <xf numFmtId="0" fontId="10" fillId="0" borderId="3" xfId="20" applyFont="1" applyBorder="1" applyAlignment="1">
      <alignment horizontal="left" vertical="center" wrapText="1"/>
    </xf>
    <xf numFmtId="0" fontId="10" fillId="0" borderId="3" xfId="23" applyFont="1" applyBorder="1" applyAlignment="1">
      <alignment horizontal="left" vertical="center" wrapText="1"/>
    </xf>
    <xf numFmtId="0" fontId="10" fillId="0" borderId="3" xfId="22" applyFont="1" applyBorder="1" applyAlignment="1">
      <alignment horizontal="left" vertical="center" wrapText="1"/>
    </xf>
    <xf numFmtId="0" fontId="10" fillId="0" borderId="3" xfId="15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top" wrapText="1"/>
    </xf>
    <xf numFmtId="3" fontId="10" fillId="0" borderId="4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12" fillId="0" borderId="0" xfId="0" applyNumberFormat="1" applyFont="1"/>
    <xf numFmtId="3" fontId="23" fillId="0" borderId="0" xfId="0" applyNumberFormat="1" applyFont="1"/>
    <xf numFmtId="166" fontId="10" fillId="0" borderId="3" xfId="46" applyFont="1" applyFill="1" applyBorder="1" applyAlignment="1">
      <alignment vertical="center"/>
    </xf>
    <xf numFmtId="171" fontId="22" fillId="0" borderId="3" xfId="46" applyNumberFormat="1" applyFont="1" applyFill="1" applyBorder="1" applyAlignment="1">
      <alignment vertical="center"/>
    </xf>
    <xf numFmtId="171" fontId="25" fillId="0" borderId="3" xfId="46" applyNumberFormat="1" applyFont="1" applyFill="1" applyBorder="1" applyAlignment="1">
      <alignment vertical="center"/>
    </xf>
    <xf numFmtId="0" fontId="7" fillId="0" borderId="0" xfId="0" applyFont="1" applyFill="1"/>
    <xf numFmtId="0" fontId="4" fillId="0" borderId="0" xfId="0" applyNumberFormat="1" applyFont="1" applyFill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70">
    <cellStyle name="Comma" xfId="46" builtinId="3"/>
    <cellStyle name="Comma [0] 2" xfId="37"/>
    <cellStyle name="Comma 10" xfId="53"/>
    <cellStyle name="Comma 10 10" xfId="49"/>
    <cellStyle name="Comma 18" xfId="69"/>
    <cellStyle name="Comma 2" xfId="2"/>
    <cellStyle name="Comma 2 2 4 2 5" xfId="62"/>
    <cellStyle name="Comma 2 2 4 6" xfId="61"/>
    <cellStyle name="Comma 2 5" xfId="38"/>
    <cellStyle name="Comma 4" xfId="51"/>
    <cellStyle name="Comma 4 2 2" xfId="34"/>
    <cellStyle name="Comma 4 2 2 2" xfId="41"/>
    <cellStyle name="Comma 4 2 2 2 4" xfId="68"/>
    <cellStyle name="Comma 4 2 2 4 12" xfId="59"/>
    <cellStyle name="Comma 5" xfId="39"/>
    <cellStyle name="Comma 6" xfId="44"/>
    <cellStyle name="Comma 6 2" xfId="65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50"/>
    <cellStyle name="Normal 2 2" xfId="67"/>
    <cellStyle name="Normal 2 2 12" xfId="47"/>
    <cellStyle name="Normal 2 2 2 2" xfId="35"/>
    <cellStyle name="Normal 2 3 2" xfId="54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6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8"/>
    <cellStyle name="Normal 7 2 3 2 12" xfId="56"/>
    <cellStyle name="Normal 7 2 3 2 2" xfId="64"/>
    <cellStyle name="Normal 7 2 3 2 3" xfId="52"/>
    <cellStyle name="Normal 7 2 3 2 3 8" xfId="57"/>
    <cellStyle name="Normal 7 2 4 2 11" xfId="60"/>
    <cellStyle name="Normal 9" xfId="55"/>
    <cellStyle name="Normal 9 2 2" xfId="48"/>
    <cellStyle name="Normal 9 2 5" xfId="63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KHOI%20TINH%20(tu%20T4.2022)\DU%20TOAN\DT%202025\9.%20Bieu%20NQ\TCDT%20gui\Phu%20luc_Kem%20NQ%20PA%20NS%202025%20LAN%203%20kem%20CV%20gui%20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Danh muc"/>
      <sheetName val="B33"/>
      <sheetName val="B34 "/>
      <sheetName val="B35"/>
      <sheetName val="B36 "/>
      <sheetName val="B38 "/>
      <sheetName val="B46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C8">
            <v>5158405</v>
          </cell>
        </row>
      </sheetData>
      <sheetData sheetId="6" refreshError="1"/>
      <sheetData sheetId="7">
        <row r="14">
          <cell r="V14">
            <v>10400</v>
          </cell>
        </row>
        <row r="20">
          <cell r="V20">
            <v>0</v>
          </cell>
        </row>
        <row r="29">
          <cell r="V29">
            <v>50</v>
          </cell>
        </row>
        <row r="35">
          <cell r="U35">
            <v>106000</v>
          </cell>
          <cell r="V35">
            <v>101000</v>
          </cell>
        </row>
        <row r="42">
          <cell r="V42">
            <v>4000</v>
          </cell>
        </row>
        <row r="50">
          <cell r="V50">
            <v>19500</v>
          </cell>
        </row>
        <row r="58">
          <cell r="V58">
            <v>22000</v>
          </cell>
        </row>
        <row r="65">
          <cell r="V65">
            <v>91000</v>
          </cell>
        </row>
        <row r="73">
          <cell r="V73">
            <v>1430</v>
          </cell>
        </row>
        <row r="79">
          <cell r="V79">
            <v>3800</v>
          </cell>
        </row>
        <row r="85">
          <cell r="V85">
            <v>350</v>
          </cell>
        </row>
        <row r="94">
          <cell r="V94">
            <v>200766</v>
          </cell>
        </row>
        <row r="101">
          <cell r="T101">
            <v>6165</v>
          </cell>
          <cell r="V101">
            <v>42500</v>
          </cell>
        </row>
        <row r="107">
          <cell r="V107">
            <v>2500</v>
          </cell>
        </row>
        <row r="113">
          <cell r="V113">
            <v>197830</v>
          </cell>
        </row>
        <row r="120">
          <cell r="V120">
            <v>1331057</v>
          </cell>
        </row>
        <row r="132">
          <cell r="U132">
            <v>62000</v>
          </cell>
          <cell r="V132">
            <v>75760</v>
          </cell>
        </row>
        <row r="151">
          <cell r="V151">
            <v>200</v>
          </cell>
        </row>
        <row r="157">
          <cell r="V157">
            <v>3700</v>
          </cell>
        </row>
        <row r="163">
          <cell r="V163">
            <v>1000</v>
          </cell>
        </row>
        <row r="169">
          <cell r="U169">
            <v>156592</v>
          </cell>
          <cell r="V169">
            <v>9000</v>
          </cell>
        </row>
        <row r="176">
          <cell r="V176">
            <v>120100</v>
          </cell>
        </row>
        <row r="183">
          <cell r="V183">
            <v>25000</v>
          </cell>
        </row>
        <row r="190">
          <cell r="V190">
            <v>43000</v>
          </cell>
        </row>
        <row r="197">
          <cell r="V197">
            <v>28000</v>
          </cell>
        </row>
        <row r="205">
          <cell r="V205">
            <v>9900</v>
          </cell>
        </row>
        <row r="213">
          <cell r="U213">
            <v>0</v>
          </cell>
        </row>
        <row r="214">
          <cell r="V214">
            <v>0</v>
          </cell>
        </row>
        <row r="220">
          <cell r="V220">
            <v>20000</v>
          </cell>
        </row>
        <row r="227">
          <cell r="V227">
            <v>17840</v>
          </cell>
        </row>
        <row r="229">
          <cell r="V229">
            <v>25000</v>
          </cell>
        </row>
        <row r="232">
          <cell r="V232">
            <v>6600</v>
          </cell>
        </row>
        <row r="233">
          <cell r="V233">
            <v>48000</v>
          </cell>
        </row>
        <row r="234">
          <cell r="V234">
            <v>29290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84"/>
  <sheetViews>
    <sheetView tabSelected="1" workbookViewId="0">
      <selection activeCell="D5" sqref="D5:D6"/>
    </sheetView>
  </sheetViews>
  <sheetFormatPr defaultColWidth="9.109375" defaultRowHeight="13.8"/>
  <cols>
    <col min="1" max="1" width="5.6640625" style="3" customWidth="1"/>
    <col min="2" max="2" width="38.5546875" style="18" customWidth="1"/>
    <col min="3" max="3" width="9.5546875" style="3" customWidth="1"/>
    <col min="4" max="4" width="6.88671875" style="3" customWidth="1"/>
    <col min="5" max="5" width="5.33203125" style="3" customWidth="1"/>
    <col min="6" max="6" width="8.5546875" style="3" customWidth="1"/>
    <col min="7" max="7" width="7.109375" style="3" customWidth="1"/>
    <col min="8" max="8" width="7.88671875" style="3" customWidth="1"/>
    <col min="9" max="9" width="7.44140625" style="3" customWidth="1"/>
    <col min="10" max="10" width="7" style="3" customWidth="1"/>
    <col min="11" max="11" width="4.88671875" style="3" customWidth="1"/>
    <col min="12" max="12" width="8.33203125" style="3" customWidth="1"/>
    <col min="13" max="13" width="10.109375" style="3" customWidth="1"/>
    <col min="14" max="15" width="10" style="19" customWidth="1"/>
    <col min="16" max="16" width="10.5546875" style="3" customWidth="1"/>
    <col min="17" max="17" width="6.44140625" style="3" customWidth="1"/>
    <col min="18" max="18" width="10.33203125" style="3" customWidth="1"/>
    <col min="19" max="19" width="10.44140625" style="3" bestFit="1" customWidth="1"/>
    <col min="20" max="16384" width="9.109375" style="3"/>
  </cols>
  <sheetData>
    <row r="1" spans="1:19" ht="17.399999999999999">
      <c r="A1" s="65" t="s">
        <v>103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8"/>
      <c r="O1" s="8"/>
      <c r="P1" s="6"/>
      <c r="Q1" s="6"/>
      <c r="R1" s="66" t="s">
        <v>102</v>
      </c>
    </row>
    <row r="2" spans="1:19" s="1" customFormat="1" ht="40.5" customHeight="1">
      <c r="A2" s="71" t="s">
        <v>100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9" s="1" customFormat="1" ht="20.25" customHeight="1">
      <c r="A3" s="73" t="s">
        <v>104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9" ht="15.6">
      <c r="A4" s="6"/>
      <c r="B4" s="9"/>
      <c r="C4" s="10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 s="8"/>
      <c r="P4" s="6"/>
      <c r="Q4" s="6"/>
      <c r="R4" s="5" t="s">
        <v>29</v>
      </c>
    </row>
    <row r="5" spans="1:19" ht="27.75" customHeight="1">
      <c r="A5" s="75" t="s">
        <v>8</v>
      </c>
      <c r="B5" s="75" t="s">
        <v>10</v>
      </c>
      <c r="C5" s="75" t="s">
        <v>2</v>
      </c>
      <c r="D5" s="67" t="s">
        <v>30</v>
      </c>
      <c r="E5" s="67" t="s">
        <v>95</v>
      </c>
      <c r="F5" s="67" t="s">
        <v>31</v>
      </c>
      <c r="G5" s="67" t="s">
        <v>32</v>
      </c>
      <c r="H5" s="67" t="s">
        <v>33</v>
      </c>
      <c r="I5" s="67" t="s">
        <v>34</v>
      </c>
      <c r="J5" s="67" t="s">
        <v>35</v>
      </c>
      <c r="K5" s="67" t="s">
        <v>36</v>
      </c>
      <c r="L5" s="67" t="s">
        <v>37</v>
      </c>
      <c r="M5" s="67" t="s">
        <v>38</v>
      </c>
      <c r="N5" s="69" t="s">
        <v>9</v>
      </c>
      <c r="O5" s="70"/>
      <c r="P5" s="67" t="s">
        <v>82</v>
      </c>
      <c r="Q5" s="67" t="s">
        <v>39</v>
      </c>
      <c r="R5" s="67" t="s">
        <v>40</v>
      </c>
    </row>
    <row r="6" spans="1:19" ht="129" customHeight="1">
      <c r="A6" s="75"/>
      <c r="B6" s="75"/>
      <c r="C6" s="75"/>
      <c r="D6" s="68"/>
      <c r="E6" s="68"/>
      <c r="F6" s="68"/>
      <c r="G6" s="68"/>
      <c r="H6" s="68"/>
      <c r="I6" s="68"/>
      <c r="J6" s="68"/>
      <c r="K6" s="68"/>
      <c r="L6" s="68"/>
      <c r="M6" s="68"/>
      <c r="N6" s="11" t="s">
        <v>41</v>
      </c>
      <c r="O6" s="11" t="s">
        <v>42</v>
      </c>
      <c r="P6" s="68"/>
      <c r="Q6" s="68"/>
      <c r="R6" s="68"/>
    </row>
    <row r="7" spans="1:19">
      <c r="A7" s="59" t="s">
        <v>6</v>
      </c>
      <c r="B7" s="12">
        <v>0</v>
      </c>
      <c r="C7" s="59">
        <v>1</v>
      </c>
      <c r="D7" s="59">
        <v>2</v>
      </c>
      <c r="E7" s="59">
        <v>3</v>
      </c>
      <c r="F7" s="59">
        <v>4</v>
      </c>
      <c r="G7" s="59">
        <v>5</v>
      </c>
      <c r="H7" s="59">
        <v>6</v>
      </c>
      <c r="I7" s="59">
        <v>7</v>
      </c>
      <c r="J7" s="59">
        <v>8</v>
      </c>
      <c r="K7" s="59">
        <v>9</v>
      </c>
      <c r="L7" s="59">
        <v>10</v>
      </c>
      <c r="M7" s="59">
        <v>11</v>
      </c>
      <c r="N7" s="13">
        <v>12</v>
      </c>
      <c r="O7" s="13">
        <v>13</v>
      </c>
      <c r="P7" s="59">
        <v>14</v>
      </c>
      <c r="Q7" s="59">
        <v>15</v>
      </c>
      <c r="R7" s="59">
        <v>16</v>
      </c>
    </row>
    <row r="8" spans="1:19" ht="15.75" customHeight="1">
      <c r="A8" s="20"/>
      <c r="B8" s="20" t="s">
        <v>43</v>
      </c>
      <c r="C8" s="21">
        <f t="shared" ref="C8:R8" si="0">C9+C64</f>
        <v>3569417</v>
      </c>
      <c r="D8" s="21">
        <f t="shared" si="0"/>
        <v>10400</v>
      </c>
      <c r="E8" s="21">
        <f t="shared" si="0"/>
        <v>0</v>
      </c>
      <c r="F8" s="21">
        <f t="shared" si="0"/>
        <v>211050</v>
      </c>
      <c r="G8" s="21">
        <f t="shared" si="0"/>
        <v>19500</v>
      </c>
      <c r="H8" s="21">
        <f t="shared" si="0"/>
        <v>22000</v>
      </c>
      <c r="I8" s="21">
        <f t="shared" si="0"/>
        <v>96580</v>
      </c>
      <c r="J8" s="21">
        <f t="shared" si="0"/>
        <v>0</v>
      </c>
      <c r="K8" s="21">
        <f t="shared" si="0"/>
        <v>0</v>
      </c>
      <c r="L8" s="21">
        <f t="shared" si="0"/>
        <v>449761</v>
      </c>
      <c r="M8" s="21">
        <f t="shared" si="0"/>
        <v>1855409</v>
      </c>
      <c r="N8" s="21">
        <f t="shared" si="0"/>
        <v>1101057</v>
      </c>
      <c r="O8" s="21">
        <f t="shared" si="0"/>
        <v>221440</v>
      </c>
      <c r="P8" s="21">
        <f t="shared" si="0"/>
        <v>9900</v>
      </c>
      <c r="Q8" s="21">
        <f t="shared" si="0"/>
        <v>20000</v>
      </c>
      <c r="R8" s="21">
        <f t="shared" si="0"/>
        <v>874817</v>
      </c>
    </row>
    <row r="9" spans="1:19" s="14" customFormat="1" ht="16.8">
      <c r="A9" s="22" t="s">
        <v>6</v>
      </c>
      <c r="B9" s="23" t="s">
        <v>44</v>
      </c>
      <c r="C9" s="24">
        <f t="shared" ref="C9:R9" si="1">C11+C36+C46+C53+C54</f>
        <v>3238660</v>
      </c>
      <c r="D9" s="24">
        <f t="shared" si="1"/>
        <v>10400</v>
      </c>
      <c r="E9" s="24">
        <f t="shared" si="1"/>
        <v>0</v>
      </c>
      <c r="F9" s="24">
        <f t="shared" si="1"/>
        <v>105050</v>
      </c>
      <c r="G9" s="24">
        <f t="shared" si="1"/>
        <v>19500</v>
      </c>
      <c r="H9" s="24">
        <f t="shared" si="1"/>
        <v>22000</v>
      </c>
      <c r="I9" s="24">
        <f t="shared" si="1"/>
        <v>96580</v>
      </c>
      <c r="J9" s="24">
        <f t="shared" si="1"/>
        <v>0</v>
      </c>
      <c r="K9" s="24">
        <f t="shared" si="1"/>
        <v>0</v>
      </c>
      <c r="L9" s="24">
        <f t="shared" si="1"/>
        <v>443596</v>
      </c>
      <c r="M9" s="24">
        <f t="shared" si="1"/>
        <v>1636817</v>
      </c>
      <c r="N9" s="24">
        <f t="shared" si="1"/>
        <v>1101057</v>
      </c>
      <c r="O9" s="24">
        <f t="shared" si="1"/>
        <v>159440</v>
      </c>
      <c r="P9" s="24">
        <f t="shared" si="1"/>
        <v>9900</v>
      </c>
      <c r="Q9" s="24">
        <f t="shared" si="1"/>
        <v>20000</v>
      </c>
      <c r="R9" s="24">
        <f t="shared" si="1"/>
        <v>874817</v>
      </c>
      <c r="S9" s="61"/>
    </row>
    <row r="10" spans="1:19" s="15" customFormat="1" ht="26.4">
      <c r="A10" s="48"/>
      <c r="B10" s="52" t="s">
        <v>99</v>
      </c>
      <c r="C10" s="30">
        <f>C9-C54</f>
        <v>2524973</v>
      </c>
      <c r="D10" s="30">
        <f t="shared" ref="D10:R10" si="2">D9-D54</f>
        <v>10400</v>
      </c>
      <c r="E10" s="30">
        <f t="shared" si="2"/>
        <v>0</v>
      </c>
      <c r="F10" s="30">
        <f t="shared" si="2"/>
        <v>105050</v>
      </c>
      <c r="G10" s="30">
        <f t="shared" si="2"/>
        <v>19500</v>
      </c>
      <c r="H10" s="30">
        <f t="shared" si="2"/>
        <v>22000</v>
      </c>
      <c r="I10" s="30">
        <f t="shared" si="2"/>
        <v>96580</v>
      </c>
      <c r="J10" s="30">
        <f t="shared" si="2"/>
        <v>0</v>
      </c>
      <c r="K10" s="30">
        <f t="shared" si="2"/>
        <v>0</v>
      </c>
      <c r="L10" s="30">
        <f t="shared" si="2"/>
        <v>443596</v>
      </c>
      <c r="M10" s="30">
        <f t="shared" si="2"/>
        <v>1636817</v>
      </c>
      <c r="N10" s="30">
        <f t="shared" si="2"/>
        <v>1101057</v>
      </c>
      <c r="O10" s="30">
        <f t="shared" si="2"/>
        <v>159440</v>
      </c>
      <c r="P10" s="30">
        <f t="shared" si="2"/>
        <v>9900</v>
      </c>
      <c r="Q10" s="30">
        <f t="shared" si="2"/>
        <v>20000</v>
      </c>
      <c r="R10" s="30">
        <f t="shared" si="2"/>
        <v>161130</v>
      </c>
      <c r="S10" s="60"/>
    </row>
    <row r="11" spans="1:19" s="14" customFormat="1" ht="16.8">
      <c r="A11" s="22" t="s">
        <v>0</v>
      </c>
      <c r="B11" s="23" t="s">
        <v>45</v>
      </c>
      <c r="C11" s="24">
        <f t="shared" ref="C11:R11" si="3">SUM(C12:C35)</f>
        <v>1933763</v>
      </c>
      <c r="D11" s="24">
        <f t="shared" si="3"/>
        <v>10400</v>
      </c>
      <c r="E11" s="24">
        <f t="shared" si="3"/>
        <v>0</v>
      </c>
      <c r="F11" s="24">
        <f t="shared" si="3"/>
        <v>105050</v>
      </c>
      <c r="G11" s="24">
        <f t="shared" si="3"/>
        <v>19500</v>
      </c>
      <c r="H11" s="24">
        <f t="shared" si="3"/>
        <v>22000</v>
      </c>
      <c r="I11" s="24">
        <f t="shared" si="3"/>
        <v>92430</v>
      </c>
      <c r="J11" s="24">
        <f t="shared" si="3"/>
        <v>0</v>
      </c>
      <c r="K11" s="24">
        <f t="shared" si="3"/>
        <v>0</v>
      </c>
      <c r="L11" s="24">
        <f t="shared" si="3"/>
        <v>200766</v>
      </c>
      <c r="M11" s="24">
        <f t="shared" si="3"/>
        <v>1473717</v>
      </c>
      <c r="N11" s="25">
        <f t="shared" si="3"/>
        <v>1101057</v>
      </c>
      <c r="O11" s="25">
        <f t="shared" si="3"/>
        <v>79340</v>
      </c>
      <c r="P11" s="24">
        <f t="shared" si="3"/>
        <v>9900</v>
      </c>
      <c r="Q11" s="24">
        <f t="shared" si="3"/>
        <v>0</v>
      </c>
      <c r="R11" s="24">
        <f t="shared" si="3"/>
        <v>0</v>
      </c>
    </row>
    <row r="12" spans="1:19" s="15" customFormat="1" ht="16.8">
      <c r="A12" s="26">
        <v>1</v>
      </c>
      <c r="B12" s="27" t="s">
        <v>77</v>
      </c>
      <c r="C12" s="28">
        <f>SUM(D12:M12)+SUM(P12:R12)</f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8"/>
      <c r="Q12" s="28"/>
      <c r="R12" s="30"/>
    </row>
    <row r="13" spans="1:19" s="15" customFormat="1" ht="16.8">
      <c r="A13" s="26">
        <v>2</v>
      </c>
      <c r="B13" s="27" t="s">
        <v>79</v>
      </c>
      <c r="C13" s="28">
        <f t="shared" ref="C13:C45" si="4">SUM(D13:M13)+SUM(P13:R13)</f>
        <v>3700</v>
      </c>
      <c r="D13" s="28"/>
      <c r="E13" s="28"/>
      <c r="F13" s="28"/>
      <c r="G13" s="28"/>
      <c r="H13" s="28"/>
      <c r="I13" s="28"/>
      <c r="J13" s="28"/>
      <c r="K13" s="28"/>
      <c r="L13" s="28"/>
      <c r="M13" s="28">
        <f>'[1]B46 '!V157</f>
        <v>3700</v>
      </c>
      <c r="N13" s="29"/>
      <c r="O13" s="29">
        <v>3700</v>
      </c>
      <c r="P13" s="30"/>
      <c r="Q13" s="28"/>
      <c r="R13" s="30"/>
    </row>
    <row r="14" spans="1:19" s="15" customFormat="1" ht="16.8">
      <c r="A14" s="26">
        <v>3</v>
      </c>
      <c r="B14" s="31" t="s">
        <v>47</v>
      </c>
      <c r="C14" s="28">
        <f t="shared" si="4"/>
        <v>22000</v>
      </c>
      <c r="D14" s="28"/>
      <c r="E14" s="28"/>
      <c r="F14" s="28"/>
      <c r="G14" s="28"/>
      <c r="H14" s="28">
        <f>'[1]B46 '!V58</f>
        <v>22000</v>
      </c>
      <c r="I14" s="28"/>
      <c r="J14" s="28"/>
      <c r="K14" s="28"/>
      <c r="L14" s="28"/>
      <c r="M14" s="28"/>
      <c r="N14" s="29"/>
      <c r="O14" s="29"/>
      <c r="P14" s="30"/>
      <c r="Q14" s="30"/>
      <c r="R14" s="30"/>
    </row>
    <row r="15" spans="1:19" s="15" customFormat="1" ht="16.8">
      <c r="A15" s="26">
        <v>4</v>
      </c>
      <c r="B15" s="32" t="s">
        <v>46</v>
      </c>
      <c r="C15" s="28">
        <f t="shared" ref="C15" si="5">SUM(D15:M15)+SUM(P15:R15)</f>
        <v>0</v>
      </c>
      <c r="D15" s="28">
        <f>'[1]B46 '!V20</f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9"/>
      <c r="O15" s="29"/>
      <c r="P15" s="30"/>
      <c r="Q15" s="30"/>
      <c r="R15" s="30"/>
    </row>
    <row r="16" spans="1:19" s="15" customFormat="1" ht="16.8">
      <c r="A16" s="26">
        <v>5</v>
      </c>
      <c r="B16" s="32" t="s">
        <v>48</v>
      </c>
      <c r="C16" s="28">
        <f t="shared" si="4"/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29"/>
      <c r="P16" s="30"/>
      <c r="Q16" s="30"/>
      <c r="R16" s="30"/>
    </row>
    <row r="17" spans="1:18" s="15" customFormat="1" ht="16.8">
      <c r="A17" s="26">
        <v>6</v>
      </c>
      <c r="B17" s="33" t="s">
        <v>11</v>
      </c>
      <c r="C17" s="28">
        <f t="shared" si="4"/>
        <v>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29"/>
      <c r="P17" s="28"/>
      <c r="Q17" s="30"/>
      <c r="R17" s="28"/>
    </row>
    <row r="18" spans="1:18" s="15" customFormat="1" ht="16.8">
      <c r="A18" s="26">
        <v>7</v>
      </c>
      <c r="B18" s="34" t="s">
        <v>86</v>
      </c>
      <c r="C18" s="28">
        <f t="shared" si="4"/>
        <v>1430</v>
      </c>
      <c r="D18" s="28"/>
      <c r="E18" s="28"/>
      <c r="F18" s="28"/>
      <c r="G18" s="28"/>
      <c r="H18" s="28"/>
      <c r="I18" s="28">
        <f>'[1]B46 '!V73</f>
        <v>1430</v>
      </c>
      <c r="J18" s="28"/>
      <c r="K18" s="28"/>
      <c r="L18" s="28"/>
      <c r="M18" s="28"/>
      <c r="N18" s="29"/>
      <c r="O18" s="29"/>
      <c r="P18" s="30"/>
      <c r="Q18" s="30"/>
      <c r="R18" s="30"/>
    </row>
    <row r="19" spans="1:18" s="15" customFormat="1" ht="16.8">
      <c r="A19" s="26">
        <v>8</v>
      </c>
      <c r="B19" s="35" t="s">
        <v>49</v>
      </c>
      <c r="C19" s="28">
        <f t="shared" si="4"/>
        <v>25000</v>
      </c>
      <c r="D19" s="28"/>
      <c r="E19" s="28"/>
      <c r="F19" s="28"/>
      <c r="G19" s="28"/>
      <c r="H19" s="28"/>
      <c r="I19" s="28"/>
      <c r="J19" s="28"/>
      <c r="K19" s="28"/>
      <c r="L19" s="28"/>
      <c r="M19" s="28">
        <f>'[1]B46 '!V183</f>
        <v>25000</v>
      </c>
      <c r="N19" s="29"/>
      <c r="O19" s="29"/>
      <c r="P19" s="30"/>
      <c r="Q19" s="30"/>
      <c r="R19" s="30"/>
    </row>
    <row r="20" spans="1:18" s="15" customFormat="1" ht="16.8">
      <c r="A20" s="26">
        <v>9</v>
      </c>
      <c r="B20" s="27" t="s">
        <v>75</v>
      </c>
      <c r="C20" s="28">
        <f t="shared" si="4"/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8"/>
      <c r="Q20" s="28"/>
      <c r="R20" s="30"/>
    </row>
    <row r="21" spans="1:18" s="15" customFormat="1" ht="16.8">
      <c r="A21" s="26">
        <v>10</v>
      </c>
      <c r="B21" s="36" t="s">
        <v>76</v>
      </c>
      <c r="C21" s="28">
        <f t="shared" si="4"/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  <c r="O21" s="29"/>
      <c r="P21" s="30"/>
      <c r="Q21" s="30"/>
      <c r="R21" s="30"/>
    </row>
    <row r="22" spans="1:18" s="15" customFormat="1" ht="16.8">
      <c r="A22" s="26">
        <v>11</v>
      </c>
      <c r="B22" s="27" t="s">
        <v>78</v>
      </c>
      <c r="C22" s="28">
        <f t="shared" si="4"/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29"/>
      <c r="P22" s="28"/>
      <c r="Q22" s="28"/>
      <c r="R22" s="30"/>
    </row>
    <row r="23" spans="1:18" s="15" customFormat="1" ht="16.8">
      <c r="A23" s="26">
        <v>12</v>
      </c>
      <c r="B23" s="37" t="s">
        <v>12</v>
      </c>
      <c r="C23" s="28">
        <f t="shared" si="4"/>
        <v>19500</v>
      </c>
      <c r="D23" s="28"/>
      <c r="E23" s="28"/>
      <c r="F23" s="28"/>
      <c r="G23" s="28">
        <f>'[1]B46 '!V50</f>
        <v>19500</v>
      </c>
      <c r="H23" s="28"/>
      <c r="I23" s="28"/>
      <c r="J23" s="28"/>
      <c r="K23" s="28"/>
      <c r="L23" s="28"/>
      <c r="M23" s="28"/>
      <c r="N23" s="29"/>
      <c r="O23" s="29"/>
      <c r="P23" s="30"/>
      <c r="Q23" s="28"/>
      <c r="R23" s="30"/>
    </row>
    <row r="24" spans="1:18" s="15" customFormat="1" ht="16.8">
      <c r="A24" s="26">
        <v>13</v>
      </c>
      <c r="B24" s="38" t="s">
        <v>50</v>
      </c>
      <c r="C24" s="28">
        <f t="shared" si="4"/>
        <v>50</v>
      </c>
      <c r="D24" s="28"/>
      <c r="E24" s="28"/>
      <c r="F24" s="28">
        <f>'[1]B46 '!V29</f>
        <v>50</v>
      </c>
      <c r="G24" s="28"/>
      <c r="H24" s="28"/>
      <c r="I24" s="28"/>
      <c r="J24" s="28"/>
      <c r="K24" s="28"/>
      <c r="L24" s="28"/>
      <c r="M24" s="28"/>
      <c r="N24" s="29"/>
      <c r="O24" s="29"/>
      <c r="P24" s="30"/>
      <c r="Q24" s="30"/>
      <c r="R24" s="30"/>
    </row>
    <row r="25" spans="1:18" s="15" customFormat="1" ht="16.8">
      <c r="A25" s="26">
        <v>14</v>
      </c>
      <c r="B25" s="39" t="s">
        <v>91</v>
      </c>
      <c r="C25" s="28">
        <f t="shared" si="4"/>
        <v>4000</v>
      </c>
      <c r="D25" s="28"/>
      <c r="E25" s="28"/>
      <c r="F25" s="28">
        <f>'[1]B46 '!V42</f>
        <v>4000</v>
      </c>
      <c r="G25" s="28"/>
      <c r="H25" s="28"/>
      <c r="I25" s="28"/>
      <c r="J25" s="28"/>
      <c r="K25" s="28"/>
      <c r="L25" s="28"/>
      <c r="M25" s="28"/>
      <c r="N25" s="29"/>
      <c r="O25" s="40"/>
      <c r="P25" s="30"/>
      <c r="Q25" s="30"/>
      <c r="R25" s="30"/>
    </row>
    <row r="26" spans="1:18" s="15" customFormat="1" ht="16.8">
      <c r="A26" s="26">
        <v>15</v>
      </c>
      <c r="B26" s="27" t="s">
        <v>51</v>
      </c>
      <c r="C26" s="28">
        <f t="shared" si="4"/>
        <v>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29"/>
      <c r="P26" s="30"/>
      <c r="Q26" s="28"/>
      <c r="R26" s="28"/>
    </row>
    <row r="27" spans="1:18" s="15" customFormat="1" ht="16.8">
      <c r="A27" s="26">
        <v>16</v>
      </c>
      <c r="B27" s="27" t="s">
        <v>80</v>
      </c>
      <c r="C27" s="28">
        <f t="shared" si="4"/>
        <v>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  <c r="O27" s="29"/>
      <c r="P27" s="28"/>
      <c r="Q27" s="28"/>
      <c r="R27" s="30"/>
    </row>
    <row r="28" spans="1:18" s="15" customFormat="1" ht="16.8">
      <c r="A28" s="26">
        <v>17</v>
      </c>
      <c r="B28" s="27" t="s">
        <v>83</v>
      </c>
      <c r="C28" s="28">
        <f t="shared" si="4"/>
        <v>1000</v>
      </c>
      <c r="D28" s="28"/>
      <c r="E28" s="28"/>
      <c r="F28" s="28"/>
      <c r="G28" s="28"/>
      <c r="H28" s="28"/>
      <c r="I28" s="28"/>
      <c r="J28" s="28"/>
      <c r="K28" s="28"/>
      <c r="L28" s="28"/>
      <c r="M28" s="28">
        <f>'[1]B46 '!V163</f>
        <v>1000</v>
      </c>
      <c r="N28" s="29"/>
      <c r="O28" s="29">
        <v>1000</v>
      </c>
      <c r="P28" s="30"/>
      <c r="Q28" s="28"/>
      <c r="R28" s="30"/>
    </row>
    <row r="29" spans="1:18" s="15" customFormat="1" ht="16.8">
      <c r="A29" s="26">
        <v>18</v>
      </c>
      <c r="B29" s="39" t="s">
        <v>27</v>
      </c>
      <c r="C29" s="28">
        <f t="shared" si="4"/>
        <v>9000</v>
      </c>
      <c r="D29" s="28"/>
      <c r="E29" s="28"/>
      <c r="F29" s="28"/>
      <c r="G29" s="28"/>
      <c r="H29" s="28"/>
      <c r="I29" s="28"/>
      <c r="J29" s="28"/>
      <c r="K29" s="28"/>
      <c r="L29" s="28"/>
      <c r="M29" s="28">
        <f>'[1]B46 '!V169</f>
        <v>9000</v>
      </c>
      <c r="N29" s="29"/>
      <c r="O29" s="40"/>
      <c r="P29" s="30"/>
      <c r="Q29" s="30"/>
      <c r="R29" s="30" t="s">
        <v>96</v>
      </c>
    </row>
    <row r="30" spans="1:18" s="15" customFormat="1" ht="16.8">
      <c r="A30" s="26">
        <v>19</v>
      </c>
      <c r="B30" s="41" t="s">
        <v>93</v>
      </c>
      <c r="C30" s="28">
        <f>SUM(D30:M30)+SUM(P30:R30)</f>
        <v>441066</v>
      </c>
      <c r="D30" s="28">
        <f>'[1]B46 '!V14</f>
        <v>10400</v>
      </c>
      <c r="E30" s="28"/>
      <c r="F30" s="28">
        <f>'[1]B46 '!V35</f>
        <v>101000</v>
      </c>
      <c r="G30" s="28"/>
      <c r="H30" s="28">
        <v>0</v>
      </c>
      <c r="I30" s="28">
        <f>'[1]B46 '!V65</f>
        <v>91000</v>
      </c>
      <c r="J30" s="28"/>
      <c r="K30" s="28"/>
      <c r="L30" s="28">
        <f>'[1]B46 '!V94</f>
        <v>200766</v>
      </c>
      <c r="M30" s="28">
        <f>'[1]B46 '!V197</f>
        <v>28000</v>
      </c>
      <c r="N30" s="29"/>
      <c r="O30" s="29"/>
      <c r="P30" s="28">
        <f>'[1]B46 '!V205</f>
        <v>9900</v>
      </c>
      <c r="Q30" s="62">
        <f>'[1]B46 '!V214</f>
        <v>0</v>
      </c>
      <c r="R30" s="30"/>
    </row>
    <row r="31" spans="1:18" s="15" customFormat="1" ht="16.8">
      <c r="A31" s="26">
        <v>20</v>
      </c>
      <c r="B31" s="42" t="s">
        <v>94</v>
      </c>
      <c r="C31" s="28">
        <f t="shared" si="4"/>
        <v>1331057</v>
      </c>
      <c r="D31" s="28"/>
      <c r="E31" s="28"/>
      <c r="F31" s="28"/>
      <c r="G31" s="28"/>
      <c r="H31" s="28"/>
      <c r="I31" s="28"/>
      <c r="J31" s="28"/>
      <c r="K31" s="28"/>
      <c r="L31" s="28"/>
      <c r="M31" s="28">
        <f>'[1]B46 '!V120</f>
        <v>1331057</v>
      </c>
      <c r="N31" s="29">
        <v>1101057</v>
      </c>
      <c r="O31" s="29"/>
      <c r="P31" s="28"/>
      <c r="Q31" s="30"/>
      <c r="R31" s="30"/>
    </row>
    <row r="32" spans="1:18" s="15" customFormat="1" ht="16.8">
      <c r="A32" s="26">
        <v>21</v>
      </c>
      <c r="B32" s="43" t="s">
        <v>14</v>
      </c>
      <c r="C32" s="28">
        <f>SUM(D32:M32)+SUM(P32:R32)</f>
        <v>75760</v>
      </c>
      <c r="D32" s="28"/>
      <c r="E32" s="28"/>
      <c r="F32" s="28"/>
      <c r="G32" s="28"/>
      <c r="H32" s="28"/>
      <c r="I32" s="28"/>
      <c r="J32" s="28"/>
      <c r="K32" s="28"/>
      <c r="L32" s="28"/>
      <c r="M32" s="28">
        <f>'[1]B46 '!V132</f>
        <v>75760</v>
      </c>
      <c r="N32" s="29"/>
      <c r="O32" s="29">
        <f>64140+10300</f>
        <v>74440</v>
      </c>
      <c r="P32" s="28"/>
      <c r="Q32" s="30"/>
      <c r="R32" s="30"/>
    </row>
    <row r="33" spans="1:18" s="15" customFormat="1" ht="16.8">
      <c r="A33" s="26">
        <v>22</v>
      </c>
      <c r="B33" s="27" t="s">
        <v>15</v>
      </c>
      <c r="C33" s="28">
        <f t="shared" si="4"/>
        <v>0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29"/>
      <c r="P33" s="30"/>
      <c r="Q33" s="28"/>
      <c r="R33" s="30"/>
    </row>
    <row r="34" spans="1:18" s="15" customFormat="1" ht="16.8">
      <c r="A34" s="26">
        <v>23</v>
      </c>
      <c r="B34" s="27" t="s">
        <v>84</v>
      </c>
      <c r="C34" s="28">
        <f t="shared" si="4"/>
        <v>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  <c r="O34" s="29"/>
      <c r="P34" s="30"/>
      <c r="Q34" s="28"/>
      <c r="R34" s="28"/>
    </row>
    <row r="35" spans="1:18" s="15" customFormat="1" ht="16.8">
      <c r="A35" s="26">
        <v>24</v>
      </c>
      <c r="B35" s="27" t="s">
        <v>52</v>
      </c>
      <c r="C35" s="28">
        <f t="shared" si="4"/>
        <v>200</v>
      </c>
      <c r="D35" s="28"/>
      <c r="E35" s="28"/>
      <c r="F35" s="28"/>
      <c r="G35" s="28"/>
      <c r="H35" s="28"/>
      <c r="I35" s="28"/>
      <c r="J35" s="28"/>
      <c r="K35" s="28"/>
      <c r="L35" s="28"/>
      <c r="M35" s="28">
        <f>'[1]B46 '!V151</f>
        <v>200</v>
      </c>
      <c r="N35" s="29"/>
      <c r="O35" s="29">
        <v>200</v>
      </c>
      <c r="P35" s="30"/>
      <c r="Q35" s="28"/>
      <c r="R35" s="30"/>
    </row>
    <row r="36" spans="1:18" s="14" customFormat="1" ht="29.25" customHeight="1">
      <c r="A36" s="22" t="s">
        <v>1</v>
      </c>
      <c r="B36" s="23" t="s">
        <v>101</v>
      </c>
      <c r="C36" s="24">
        <f>SUM(C37:C45)</f>
        <v>430080</v>
      </c>
      <c r="D36" s="24">
        <f t="shared" ref="D36:R36" si="6">SUM(D37:D45)</f>
        <v>0</v>
      </c>
      <c r="E36" s="24">
        <f t="shared" si="6"/>
        <v>0</v>
      </c>
      <c r="F36" s="24">
        <f t="shared" si="6"/>
        <v>0</v>
      </c>
      <c r="G36" s="24">
        <f t="shared" si="6"/>
        <v>0</v>
      </c>
      <c r="H36" s="24">
        <f t="shared" si="6"/>
        <v>0</v>
      </c>
      <c r="I36" s="24">
        <f t="shared" si="6"/>
        <v>4150</v>
      </c>
      <c r="J36" s="24">
        <f t="shared" si="6"/>
        <v>0</v>
      </c>
      <c r="K36" s="24">
        <f t="shared" si="6"/>
        <v>0</v>
      </c>
      <c r="L36" s="24">
        <f t="shared" si="6"/>
        <v>242830</v>
      </c>
      <c r="M36" s="24">
        <f t="shared" si="6"/>
        <v>163100</v>
      </c>
      <c r="N36" s="25">
        <f t="shared" si="6"/>
        <v>0</v>
      </c>
      <c r="O36" s="25">
        <f t="shared" si="6"/>
        <v>80100</v>
      </c>
      <c r="P36" s="24">
        <f t="shared" si="6"/>
        <v>0</v>
      </c>
      <c r="Q36" s="24">
        <f t="shared" si="6"/>
        <v>20000</v>
      </c>
      <c r="R36" s="24">
        <f t="shared" si="6"/>
        <v>0</v>
      </c>
    </row>
    <row r="37" spans="1:18" s="15" customFormat="1" ht="16.8">
      <c r="A37" s="26">
        <v>1</v>
      </c>
      <c r="B37" s="44" t="s">
        <v>16</v>
      </c>
      <c r="C37" s="28">
        <f t="shared" si="4"/>
        <v>42500</v>
      </c>
      <c r="D37" s="28"/>
      <c r="E37" s="28"/>
      <c r="F37" s="28"/>
      <c r="G37" s="28"/>
      <c r="H37" s="28"/>
      <c r="I37" s="28"/>
      <c r="J37" s="28"/>
      <c r="K37" s="28"/>
      <c r="L37" s="28">
        <f>'[1]B46 '!V101</f>
        <v>42500</v>
      </c>
      <c r="M37" s="28"/>
      <c r="N37" s="29"/>
      <c r="O37" s="29"/>
      <c r="P37" s="30"/>
      <c r="Q37" s="30"/>
      <c r="R37" s="30"/>
    </row>
    <row r="38" spans="1:18" s="15" customFormat="1" ht="16.8">
      <c r="A38" s="26">
        <v>2</v>
      </c>
      <c r="B38" s="45" t="s">
        <v>17</v>
      </c>
      <c r="C38" s="28">
        <f t="shared" si="4"/>
        <v>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/>
      <c r="O38" s="29"/>
      <c r="P38" s="30"/>
      <c r="Q38" s="30"/>
      <c r="R38" s="30"/>
    </row>
    <row r="39" spans="1:18" s="15" customFormat="1" ht="16.8">
      <c r="A39" s="26">
        <v>3</v>
      </c>
      <c r="B39" s="46" t="s">
        <v>53</v>
      </c>
      <c r="C39" s="28">
        <f t="shared" si="4"/>
        <v>63000</v>
      </c>
      <c r="D39" s="28"/>
      <c r="E39" s="28"/>
      <c r="F39" s="28"/>
      <c r="G39" s="28"/>
      <c r="H39" s="28"/>
      <c r="I39" s="28"/>
      <c r="J39" s="28"/>
      <c r="K39" s="28"/>
      <c r="L39" s="28"/>
      <c r="M39" s="28">
        <f>'[1]B46 '!V190</f>
        <v>43000</v>
      </c>
      <c r="N39" s="29"/>
      <c r="O39" s="29"/>
      <c r="P39" s="28"/>
      <c r="Q39" s="28">
        <f>'[1]B46 '!V220</f>
        <v>20000</v>
      </c>
      <c r="R39" s="30"/>
    </row>
    <row r="40" spans="1:18" s="15" customFormat="1" ht="16.8">
      <c r="A40" s="26">
        <v>4</v>
      </c>
      <c r="B40" s="44" t="s">
        <v>18</v>
      </c>
      <c r="C40" s="28">
        <f t="shared" si="4"/>
        <v>350</v>
      </c>
      <c r="D40" s="28"/>
      <c r="E40" s="28"/>
      <c r="F40" s="28"/>
      <c r="G40" s="28"/>
      <c r="H40" s="28"/>
      <c r="I40" s="28">
        <f>'[1]B46 '!V85</f>
        <v>350</v>
      </c>
      <c r="J40" s="28"/>
      <c r="K40" s="28"/>
      <c r="L40" s="28"/>
      <c r="M40" s="28"/>
      <c r="N40" s="29"/>
      <c r="O40" s="29"/>
      <c r="P40" s="30"/>
      <c r="Q40" s="30"/>
      <c r="R40" s="30"/>
    </row>
    <row r="41" spans="1:18" s="15" customFormat="1" ht="16.8">
      <c r="A41" s="26">
        <v>5</v>
      </c>
      <c r="B41" s="44" t="s">
        <v>19</v>
      </c>
      <c r="C41" s="28">
        <f t="shared" si="4"/>
        <v>2500</v>
      </c>
      <c r="D41" s="28"/>
      <c r="E41" s="28"/>
      <c r="F41" s="28"/>
      <c r="G41" s="28"/>
      <c r="H41" s="28">
        <v>0</v>
      </c>
      <c r="I41" s="28"/>
      <c r="J41" s="28"/>
      <c r="K41" s="28"/>
      <c r="L41" s="28">
        <f>'[1]B46 '!V107</f>
        <v>2500</v>
      </c>
      <c r="M41" s="28"/>
      <c r="N41" s="29"/>
      <c r="O41" s="29"/>
      <c r="P41" s="30"/>
      <c r="Q41" s="30"/>
      <c r="R41" s="30"/>
    </row>
    <row r="42" spans="1:18" s="15" customFormat="1" ht="16.8">
      <c r="A42" s="26">
        <v>6</v>
      </c>
      <c r="B42" s="46" t="s">
        <v>54</v>
      </c>
      <c r="C42" s="28">
        <f t="shared" si="4"/>
        <v>317930</v>
      </c>
      <c r="D42" s="28"/>
      <c r="E42" s="28"/>
      <c r="F42" s="28"/>
      <c r="G42" s="28"/>
      <c r="H42" s="28"/>
      <c r="I42" s="28"/>
      <c r="J42" s="28"/>
      <c r="K42" s="28"/>
      <c r="L42" s="28">
        <f>'[1]B46 '!V113</f>
        <v>197830</v>
      </c>
      <c r="M42" s="28">
        <f>'[1]B46 '!V176</f>
        <v>120100</v>
      </c>
      <c r="N42" s="29"/>
      <c r="O42" s="29">
        <v>80100</v>
      </c>
      <c r="P42" s="28"/>
      <c r="Q42" s="30"/>
      <c r="R42" s="30"/>
    </row>
    <row r="43" spans="1:18" s="15" customFormat="1" ht="16.8">
      <c r="A43" s="26">
        <v>7</v>
      </c>
      <c r="B43" s="46" t="s">
        <v>20</v>
      </c>
      <c r="C43" s="28">
        <f t="shared" si="4"/>
        <v>0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9"/>
      <c r="O43" s="29"/>
      <c r="P43" s="28"/>
      <c r="Q43" s="30"/>
      <c r="R43" s="30"/>
    </row>
    <row r="44" spans="1:18" s="15" customFormat="1" ht="16.8">
      <c r="A44" s="26">
        <v>8</v>
      </c>
      <c r="B44" s="46" t="s">
        <v>21</v>
      </c>
      <c r="C44" s="28">
        <f t="shared" si="4"/>
        <v>3800</v>
      </c>
      <c r="D44" s="28"/>
      <c r="E44" s="28"/>
      <c r="F44" s="28"/>
      <c r="G44" s="28"/>
      <c r="H44" s="28"/>
      <c r="I44" s="28">
        <f>'[1]B46 '!V79</f>
        <v>3800</v>
      </c>
      <c r="J44" s="28"/>
      <c r="K44" s="28"/>
      <c r="L44" s="28"/>
      <c r="M44" s="28"/>
      <c r="N44" s="29"/>
      <c r="O44" s="29"/>
      <c r="P44" s="30"/>
      <c r="Q44" s="30"/>
      <c r="R44" s="30"/>
    </row>
    <row r="45" spans="1:18" s="15" customFormat="1" ht="16.8">
      <c r="A45" s="26">
        <v>9</v>
      </c>
      <c r="B45" s="44" t="s">
        <v>85</v>
      </c>
      <c r="C45" s="28">
        <f t="shared" si="4"/>
        <v>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  <c r="O45" s="40"/>
      <c r="P45" s="30"/>
      <c r="Q45" s="30"/>
      <c r="R45" s="30"/>
    </row>
    <row r="46" spans="1:18" s="14" customFormat="1" ht="16.8">
      <c r="A46" s="22" t="s">
        <v>4</v>
      </c>
      <c r="B46" s="23" t="s">
        <v>55</v>
      </c>
      <c r="C46" s="24">
        <f>SUM(C47:C52)</f>
        <v>154530</v>
      </c>
      <c r="D46" s="24">
        <f t="shared" ref="D46:Q46" si="7">SUM(D47:D52)</f>
        <v>0</v>
      </c>
      <c r="E46" s="24">
        <f t="shared" si="7"/>
        <v>0</v>
      </c>
      <c r="F46" s="24">
        <f t="shared" si="7"/>
        <v>0</v>
      </c>
      <c r="G46" s="24">
        <f t="shared" si="7"/>
        <v>0</v>
      </c>
      <c r="H46" s="24">
        <f t="shared" si="7"/>
        <v>0</v>
      </c>
      <c r="I46" s="24">
        <f t="shared" si="7"/>
        <v>0</v>
      </c>
      <c r="J46" s="24">
        <f t="shared" si="7"/>
        <v>0</v>
      </c>
      <c r="K46" s="24">
        <f t="shared" si="7"/>
        <v>0</v>
      </c>
      <c r="L46" s="24">
        <f t="shared" si="7"/>
        <v>0</v>
      </c>
      <c r="M46" s="24">
        <f t="shared" si="7"/>
        <v>0</v>
      </c>
      <c r="N46" s="25">
        <f t="shared" si="7"/>
        <v>0</v>
      </c>
      <c r="O46" s="25">
        <f t="shared" si="7"/>
        <v>0</v>
      </c>
      <c r="P46" s="24">
        <f t="shared" si="7"/>
        <v>0</v>
      </c>
      <c r="Q46" s="24">
        <f t="shared" si="7"/>
        <v>0</v>
      </c>
      <c r="R46" s="24">
        <f>SUM(R47:R52)</f>
        <v>154530</v>
      </c>
    </row>
    <row r="47" spans="1:18" s="15" customFormat="1" ht="16.8">
      <c r="A47" s="26">
        <v>1</v>
      </c>
      <c r="B47" s="47" t="s">
        <v>56</v>
      </c>
      <c r="C47" s="28">
        <f>SUM(D47:M47)+SUM(P47:R47)</f>
        <v>48000</v>
      </c>
      <c r="D47" s="28"/>
      <c r="E47" s="28"/>
      <c r="F47" s="28"/>
      <c r="G47" s="28"/>
      <c r="H47" s="28"/>
      <c r="I47" s="28"/>
      <c r="J47" s="28"/>
      <c r="K47" s="28"/>
      <c r="L47" s="28"/>
      <c r="M47" s="28">
        <v>0</v>
      </c>
      <c r="N47" s="29"/>
      <c r="O47" s="29"/>
      <c r="P47" s="30"/>
      <c r="Q47" s="30"/>
      <c r="R47" s="28">
        <f>'[1]B46 '!V233</f>
        <v>48000</v>
      </c>
    </row>
    <row r="48" spans="1:18" s="15" customFormat="1" ht="16.8">
      <c r="A48" s="26">
        <v>2</v>
      </c>
      <c r="B48" s="47" t="s">
        <v>57</v>
      </c>
      <c r="C48" s="28">
        <f t="shared" ref="C48:C52" si="8">SUM(D48:M48)+SUM(P48:R48)</f>
        <v>29290</v>
      </c>
      <c r="D48" s="28"/>
      <c r="E48" s="28"/>
      <c r="F48" s="28"/>
      <c r="G48" s="28"/>
      <c r="H48" s="28"/>
      <c r="I48" s="28"/>
      <c r="J48" s="28"/>
      <c r="K48" s="28"/>
      <c r="L48" s="28"/>
      <c r="M48" s="28">
        <v>0</v>
      </c>
      <c r="N48" s="29"/>
      <c r="O48" s="29"/>
      <c r="P48" s="30"/>
      <c r="Q48" s="30"/>
      <c r="R48" s="28">
        <f>'[1]B46 '!V234</f>
        <v>29290</v>
      </c>
    </row>
    <row r="49" spans="1:19" s="15" customFormat="1" ht="39.6">
      <c r="A49" s="26">
        <v>3</v>
      </c>
      <c r="B49" s="44" t="s">
        <v>22</v>
      </c>
      <c r="C49" s="28">
        <f t="shared" si="8"/>
        <v>17840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  <c r="O49" s="29"/>
      <c r="P49" s="30"/>
      <c r="Q49" s="30"/>
      <c r="R49" s="28">
        <f>'[1]B46 '!V227</f>
        <v>17840</v>
      </c>
    </row>
    <row r="50" spans="1:19" s="15" customFormat="1" ht="41.25" customHeight="1">
      <c r="A50" s="26">
        <v>4</v>
      </c>
      <c r="B50" s="44" t="s">
        <v>23</v>
      </c>
      <c r="C50" s="28">
        <f t="shared" si="8"/>
        <v>25000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9"/>
      <c r="O50" s="29"/>
      <c r="P50" s="30"/>
      <c r="Q50" s="30"/>
      <c r="R50" s="28">
        <f>'[1]B46 '!V229</f>
        <v>25000</v>
      </c>
    </row>
    <row r="51" spans="1:19" s="15" customFormat="1" ht="16.8">
      <c r="A51" s="26">
        <v>5</v>
      </c>
      <c r="B51" s="44" t="s">
        <v>92</v>
      </c>
      <c r="C51" s="28">
        <f t="shared" si="8"/>
        <v>34400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9"/>
      <c r="O51" s="29"/>
      <c r="P51" s="30"/>
      <c r="Q51" s="30"/>
      <c r="R51" s="4">
        <v>34400</v>
      </c>
    </row>
    <row r="52" spans="1:19" s="15" customFormat="1" ht="16.8" hidden="1">
      <c r="A52" s="26">
        <v>6</v>
      </c>
      <c r="B52" s="2"/>
      <c r="C52" s="28">
        <f t="shared" si="8"/>
        <v>0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9"/>
      <c r="O52" s="29"/>
      <c r="P52" s="30"/>
      <c r="Q52" s="30"/>
      <c r="R52" s="28"/>
    </row>
    <row r="53" spans="1:19" s="14" customFormat="1" ht="16.8">
      <c r="A53" s="22" t="s">
        <v>5</v>
      </c>
      <c r="B53" s="23" t="s">
        <v>58</v>
      </c>
      <c r="C53" s="24">
        <f t="shared" ref="C53:C63" si="9">SUM(D53:M53)+SUM(P53:R53)</f>
        <v>6600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5"/>
      <c r="P53" s="24"/>
      <c r="Q53" s="24"/>
      <c r="R53" s="24">
        <f>'[1]B46 '!V232</f>
        <v>6600</v>
      </c>
    </row>
    <row r="54" spans="1:19" s="14" customFormat="1" ht="16.8">
      <c r="A54" s="22" t="s">
        <v>24</v>
      </c>
      <c r="B54" s="23" t="s">
        <v>59</v>
      </c>
      <c r="C54" s="24">
        <f t="shared" ref="C54:R54" si="10">SUM(C55:C63)</f>
        <v>713687</v>
      </c>
      <c r="D54" s="24">
        <f t="shared" si="10"/>
        <v>0</v>
      </c>
      <c r="E54" s="24">
        <f t="shared" si="10"/>
        <v>0</v>
      </c>
      <c r="F54" s="24">
        <f t="shared" si="10"/>
        <v>0</v>
      </c>
      <c r="G54" s="24">
        <f t="shared" si="10"/>
        <v>0</v>
      </c>
      <c r="H54" s="24">
        <f t="shared" si="10"/>
        <v>0</v>
      </c>
      <c r="I54" s="24">
        <f t="shared" si="10"/>
        <v>0</v>
      </c>
      <c r="J54" s="24">
        <f t="shared" si="10"/>
        <v>0</v>
      </c>
      <c r="K54" s="24">
        <f t="shared" si="10"/>
        <v>0</v>
      </c>
      <c r="L54" s="24">
        <f t="shared" si="10"/>
        <v>0</v>
      </c>
      <c r="M54" s="24">
        <f t="shared" si="10"/>
        <v>0</v>
      </c>
      <c r="N54" s="24">
        <f t="shared" si="10"/>
        <v>0</v>
      </c>
      <c r="O54" s="24">
        <f t="shared" si="10"/>
        <v>0</v>
      </c>
      <c r="P54" s="24">
        <f t="shared" si="10"/>
        <v>0</v>
      </c>
      <c r="Q54" s="24">
        <f t="shared" si="10"/>
        <v>0</v>
      </c>
      <c r="R54" s="24">
        <f t="shared" si="10"/>
        <v>713687</v>
      </c>
      <c r="S54" s="61"/>
    </row>
    <row r="55" spans="1:19" s="15" customFormat="1" ht="16.8">
      <c r="A55" s="26">
        <v>1</v>
      </c>
      <c r="B55" s="44" t="s">
        <v>60</v>
      </c>
      <c r="C55" s="28">
        <f t="shared" si="9"/>
        <v>33874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9"/>
      <c r="O55" s="29"/>
      <c r="P55" s="30"/>
      <c r="Q55" s="30"/>
      <c r="R55" s="4">
        <v>33874</v>
      </c>
      <c r="S55" s="60"/>
    </row>
    <row r="56" spans="1:19" s="15" customFormat="1" ht="16.8">
      <c r="A56" s="26">
        <v>2</v>
      </c>
      <c r="B56" s="44" t="s">
        <v>61</v>
      </c>
      <c r="C56" s="28">
        <f t="shared" si="9"/>
        <v>37895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30"/>
      <c r="Q56" s="30"/>
      <c r="R56" s="4">
        <v>37895</v>
      </c>
    </row>
    <row r="57" spans="1:19" s="15" customFormat="1" ht="16.8">
      <c r="A57" s="26">
        <v>3</v>
      </c>
      <c r="B57" s="44" t="s">
        <v>62</v>
      </c>
      <c r="C57" s="28">
        <f t="shared" si="9"/>
        <v>75805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9"/>
      <c r="O57" s="29"/>
      <c r="P57" s="30"/>
      <c r="Q57" s="30"/>
      <c r="R57" s="4">
        <v>75805</v>
      </c>
    </row>
    <row r="58" spans="1:19" s="15" customFormat="1" ht="16.8">
      <c r="A58" s="26">
        <v>4</v>
      </c>
      <c r="B58" s="44" t="s">
        <v>63</v>
      </c>
      <c r="C58" s="28">
        <f t="shared" si="9"/>
        <v>129830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9"/>
      <c r="O58" s="29"/>
      <c r="P58" s="30"/>
      <c r="Q58" s="30"/>
      <c r="R58" s="4">
        <v>129830</v>
      </c>
    </row>
    <row r="59" spans="1:19" s="15" customFormat="1" ht="16.8">
      <c r="A59" s="26">
        <v>5</v>
      </c>
      <c r="B59" s="44" t="s">
        <v>64</v>
      </c>
      <c r="C59" s="28">
        <f t="shared" si="9"/>
        <v>80592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9"/>
      <c r="O59" s="29"/>
      <c r="P59" s="30"/>
      <c r="Q59" s="30"/>
      <c r="R59" s="4">
        <v>80592</v>
      </c>
    </row>
    <row r="60" spans="1:19" s="15" customFormat="1" ht="16.8">
      <c r="A60" s="26">
        <v>6</v>
      </c>
      <c r="B60" s="44" t="s">
        <v>65</v>
      </c>
      <c r="C60" s="28">
        <f t="shared" si="9"/>
        <v>56830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9"/>
      <c r="O60" s="29"/>
      <c r="P60" s="30"/>
      <c r="Q60" s="30"/>
      <c r="R60" s="4">
        <v>56830</v>
      </c>
    </row>
    <row r="61" spans="1:19" s="15" customFormat="1" ht="16.8">
      <c r="A61" s="26">
        <v>7</v>
      </c>
      <c r="B61" s="44" t="s">
        <v>66</v>
      </c>
      <c r="C61" s="28">
        <f t="shared" si="9"/>
        <v>151691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9"/>
      <c r="O61" s="29"/>
      <c r="P61" s="30"/>
      <c r="Q61" s="30"/>
      <c r="R61" s="4">
        <v>151691</v>
      </c>
    </row>
    <row r="62" spans="1:19" s="15" customFormat="1" ht="16.8">
      <c r="A62" s="26">
        <v>8</v>
      </c>
      <c r="B62" s="44" t="s">
        <v>67</v>
      </c>
      <c r="C62" s="28">
        <f t="shared" si="9"/>
        <v>38199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9"/>
      <c r="O62" s="29"/>
      <c r="P62" s="30"/>
      <c r="Q62" s="30"/>
      <c r="R62" s="4">
        <v>38199</v>
      </c>
    </row>
    <row r="63" spans="1:19" s="15" customFormat="1" ht="16.8">
      <c r="A63" s="26">
        <v>9</v>
      </c>
      <c r="B63" s="44" t="s">
        <v>68</v>
      </c>
      <c r="C63" s="28">
        <f t="shared" si="9"/>
        <v>108971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9"/>
      <c r="O63" s="29"/>
      <c r="P63" s="30"/>
      <c r="Q63" s="30"/>
      <c r="R63" s="4">
        <v>108971</v>
      </c>
    </row>
    <row r="64" spans="1:19" s="14" customFormat="1" ht="16.8">
      <c r="A64" s="22" t="s">
        <v>7</v>
      </c>
      <c r="B64" s="23" t="s">
        <v>69</v>
      </c>
      <c r="C64" s="63">
        <f t="shared" ref="C64:R64" si="11">C65+C66</f>
        <v>330757</v>
      </c>
      <c r="D64" s="63">
        <f t="shared" si="11"/>
        <v>0</v>
      </c>
      <c r="E64" s="63">
        <f t="shared" si="11"/>
        <v>0</v>
      </c>
      <c r="F64" s="63">
        <f t="shared" si="11"/>
        <v>106000</v>
      </c>
      <c r="G64" s="63">
        <f t="shared" si="11"/>
        <v>0</v>
      </c>
      <c r="H64" s="63">
        <f t="shared" si="11"/>
        <v>0</v>
      </c>
      <c r="I64" s="63">
        <f t="shared" si="11"/>
        <v>0</v>
      </c>
      <c r="J64" s="63">
        <f t="shared" si="11"/>
        <v>0</v>
      </c>
      <c r="K64" s="63">
        <f t="shared" si="11"/>
        <v>0</v>
      </c>
      <c r="L64" s="63">
        <f t="shared" si="11"/>
        <v>6165</v>
      </c>
      <c r="M64" s="63">
        <f t="shared" si="11"/>
        <v>218592</v>
      </c>
      <c r="N64" s="64">
        <f t="shared" si="11"/>
        <v>0</v>
      </c>
      <c r="O64" s="64">
        <f t="shared" si="11"/>
        <v>62000</v>
      </c>
      <c r="P64" s="63">
        <f t="shared" si="11"/>
        <v>0</v>
      </c>
      <c r="Q64" s="63">
        <f t="shared" si="11"/>
        <v>0</v>
      </c>
      <c r="R64" s="63">
        <f t="shared" si="11"/>
        <v>0</v>
      </c>
    </row>
    <row r="65" spans="1:18" s="14" customFormat="1" ht="16.8">
      <c r="A65" s="22" t="s">
        <v>25</v>
      </c>
      <c r="B65" s="23" t="s">
        <v>70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18" s="14" customFormat="1" ht="16.8">
      <c r="A66" s="22" t="s">
        <v>28</v>
      </c>
      <c r="B66" s="23" t="s">
        <v>71</v>
      </c>
      <c r="C66" s="24">
        <f>C67+C72</f>
        <v>330757</v>
      </c>
      <c r="D66" s="24">
        <f t="shared" ref="D66:R66" si="12">D67+D72</f>
        <v>0</v>
      </c>
      <c r="E66" s="24">
        <f t="shared" si="12"/>
        <v>0</v>
      </c>
      <c r="F66" s="24">
        <f t="shared" si="12"/>
        <v>106000</v>
      </c>
      <c r="G66" s="24">
        <f t="shared" si="12"/>
        <v>0</v>
      </c>
      <c r="H66" s="24">
        <f t="shared" si="12"/>
        <v>0</v>
      </c>
      <c r="I66" s="24">
        <f t="shared" si="12"/>
        <v>0</v>
      </c>
      <c r="J66" s="24">
        <f t="shared" si="12"/>
        <v>0</v>
      </c>
      <c r="K66" s="24">
        <f t="shared" si="12"/>
        <v>0</v>
      </c>
      <c r="L66" s="24">
        <f t="shared" si="12"/>
        <v>6165</v>
      </c>
      <c r="M66" s="24">
        <f t="shared" si="12"/>
        <v>218592</v>
      </c>
      <c r="N66" s="25">
        <f t="shared" si="12"/>
        <v>0</v>
      </c>
      <c r="O66" s="25">
        <f t="shared" si="12"/>
        <v>62000</v>
      </c>
      <c r="P66" s="24">
        <f t="shared" si="12"/>
        <v>0</v>
      </c>
      <c r="Q66" s="24">
        <f t="shared" si="12"/>
        <v>0</v>
      </c>
      <c r="R66" s="24">
        <f t="shared" si="12"/>
        <v>0</v>
      </c>
    </row>
    <row r="67" spans="1:18" s="17" customFormat="1" ht="21" customHeight="1">
      <c r="A67" s="50" t="s">
        <v>72</v>
      </c>
      <c r="B67" s="51" t="s">
        <v>3</v>
      </c>
      <c r="C67" s="25">
        <f>C68</f>
        <v>6165</v>
      </c>
      <c r="D67" s="25">
        <f t="shared" ref="D67:R67" si="13">D68</f>
        <v>0</v>
      </c>
      <c r="E67" s="25">
        <f t="shared" si="13"/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  <c r="J67" s="25">
        <f t="shared" si="13"/>
        <v>0</v>
      </c>
      <c r="K67" s="25">
        <f t="shared" si="13"/>
        <v>0</v>
      </c>
      <c r="L67" s="25">
        <f t="shared" si="13"/>
        <v>6165</v>
      </c>
      <c r="M67" s="25">
        <f t="shared" si="13"/>
        <v>0</v>
      </c>
      <c r="N67" s="25">
        <f t="shared" si="13"/>
        <v>0</v>
      </c>
      <c r="O67" s="25">
        <f t="shared" si="13"/>
        <v>0</v>
      </c>
      <c r="P67" s="25">
        <f t="shared" si="13"/>
        <v>0</v>
      </c>
      <c r="Q67" s="25">
        <f t="shared" si="13"/>
        <v>0</v>
      </c>
      <c r="R67" s="25">
        <f t="shared" si="13"/>
        <v>0</v>
      </c>
    </row>
    <row r="68" spans="1:18" s="15" customFormat="1" ht="16.8">
      <c r="A68" s="48" t="s">
        <v>0</v>
      </c>
      <c r="B68" s="52" t="s">
        <v>45</v>
      </c>
      <c r="C68" s="30">
        <f>SUM(C69:C71)</f>
        <v>6165</v>
      </c>
      <c r="D68" s="30">
        <f t="shared" ref="D68:R68" si="14">SUM(D69:D71)</f>
        <v>0</v>
      </c>
      <c r="E68" s="30">
        <f t="shared" si="14"/>
        <v>0</v>
      </c>
      <c r="F68" s="30">
        <f t="shared" si="14"/>
        <v>0</v>
      </c>
      <c r="G68" s="30">
        <f t="shared" si="14"/>
        <v>0</v>
      </c>
      <c r="H68" s="30">
        <f t="shared" si="14"/>
        <v>0</v>
      </c>
      <c r="I68" s="30">
        <f t="shared" si="14"/>
        <v>0</v>
      </c>
      <c r="J68" s="30">
        <f t="shared" si="14"/>
        <v>0</v>
      </c>
      <c r="K68" s="30">
        <f t="shared" si="14"/>
        <v>0</v>
      </c>
      <c r="L68" s="30">
        <f t="shared" si="14"/>
        <v>6165</v>
      </c>
      <c r="M68" s="30">
        <f t="shared" si="14"/>
        <v>0</v>
      </c>
      <c r="N68" s="49">
        <f t="shared" si="14"/>
        <v>0</v>
      </c>
      <c r="O68" s="49">
        <f t="shared" si="14"/>
        <v>0</v>
      </c>
      <c r="P68" s="30">
        <f t="shared" si="14"/>
        <v>0</v>
      </c>
      <c r="Q68" s="30">
        <f t="shared" si="14"/>
        <v>0</v>
      </c>
      <c r="R68" s="30">
        <f t="shared" si="14"/>
        <v>0</v>
      </c>
    </row>
    <row r="69" spans="1:18" s="15" customFormat="1" ht="16.8" hidden="1">
      <c r="A69" s="26">
        <v>1</v>
      </c>
      <c r="B69" s="36" t="s">
        <v>11</v>
      </c>
      <c r="C69" s="28">
        <f t="shared" ref="C69:C70" si="15">SUM(D69:M69)+SUM(P69:R69)</f>
        <v>0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9"/>
      <c r="O69" s="29"/>
      <c r="P69" s="30"/>
      <c r="Q69" s="30"/>
      <c r="R69" s="28"/>
    </row>
    <row r="70" spans="1:18" s="15" customFormat="1" ht="16.8" hidden="1">
      <c r="A70" s="26">
        <v>2</v>
      </c>
      <c r="B70" s="35" t="s">
        <v>15</v>
      </c>
      <c r="C70" s="28">
        <f t="shared" si="15"/>
        <v>0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9"/>
      <c r="O70" s="29"/>
      <c r="P70" s="30"/>
      <c r="Q70" s="30"/>
      <c r="R70" s="30"/>
    </row>
    <row r="71" spans="1:18" s="15" customFormat="1" ht="16.8">
      <c r="A71" s="26">
        <v>1</v>
      </c>
      <c r="B71" s="35" t="s">
        <v>16</v>
      </c>
      <c r="C71" s="28">
        <f>SUM(D71:M71)+SUM(P71:R71)</f>
        <v>6165</v>
      </c>
      <c r="D71" s="28"/>
      <c r="E71" s="28"/>
      <c r="F71" s="28"/>
      <c r="G71" s="28"/>
      <c r="H71" s="28"/>
      <c r="I71" s="28"/>
      <c r="J71" s="28"/>
      <c r="K71" s="28"/>
      <c r="L71" s="28">
        <f>'[1]B46 '!T101</f>
        <v>6165</v>
      </c>
      <c r="M71" s="28"/>
      <c r="N71" s="29"/>
      <c r="O71" s="29"/>
      <c r="P71" s="30"/>
      <c r="Q71" s="30"/>
      <c r="R71" s="30"/>
    </row>
    <row r="72" spans="1:18" s="17" customFormat="1" ht="16.8">
      <c r="A72" s="50" t="s">
        <v>81</v>
      </c>
      <c r="B72" s="51" t="s">
        <v>73</v>
      </c>
      <c r="C72" s="25">
        <f>C73+C76+C78+C80+C82</f>
        <v>324592</v>
      </c>
      <c r="D72" s="25">
        <f t="shared" ref="D72:R72" si="16">D73+D76+D78+D80+D82</f>
        <v>0</v>
      </c>
      <c r="E72" s="25">
        <f t="shared" si="16"/>
        <v>0</v>
      </c>
      <c r="F72" s="25">
        <f t="shared" si="16"/>
        <v>106000</v>
      </c>
      <c r="G72" s="25">
        <f t="shared" si="16"/>
        <v>0</v>
      </c>
      <c r="H72" s="25">
        <f t="shared" si="16"/>
        <v>0</v>
      </c>
      <c r="I72" s="25">
        <f t="shared" si="16"/>
        <v>0</v>
      </c>
      <c r="J72" s="25">
        <f t="shared" si="16"/>
        <v>0</v>
      </c>
      <c r="K72" s="25">
        <f t="shared" si="16"/>
        <v>0</v>
      </c>
      <c r="L72" s="25">
        <f t="shared" si="16"/>
        <v>0</v>
      </c>
      <c r="M72" s="25">
        <f>M73+M76+M78+M80+M82</f>
        <v>218592</v>
      </c>
      <c r="N72" s="25">
        <f t="shared" si="16"/>
        <v>0</v>
      </c>
      <c r="O72" s="25">
        <f t="shared" si="16"/>
        <v>62000</v>
      </c>
      <c r="P72" s="25">
        <f t="shared" si="16"/>
        <v>0</v>
      </c>
      <c r="Q72" s="25">
        <f t="shared" si="16"/>
        <v>0</v>
      </c>
      <c r="R72" s="25">
        <f t="shared" si="16"/>
        <v>0</v>
      </c>
    </row>
    <row r="73" spans="1:18" s="16" customFormat="1" ht="32.25" customHeight="1">
      <c r="A73" s="48" t="s">
        <v>0</v>
      </c>
      <c r="B73" s="52" t="s">
        <v>74</v>
      </c>
      <c r="C73" s="30">
        <f>SUM(C74:C75)</f>
        <v>0</v>
      </c>
      <c r="D73" s="30">
        <f t="shared" ref="D73:R73" si="17">SUM(D74:D75)</f>
        <v>0</v>
      </c>
      <c r="E73" s="30">
        <f t="shared" si="17"/>
        <v>0</v>
      </c>
      <c r="F73" s="30">
        <f t="shared" si="17"/>
        <v>0</v>
      </c>
      <c r="G73" s="30">
        <f t="shared" si="17"/>
        <v>0</v>
      </c>
      <c r="H73" s="30">
        <f t="shared" si="17"/>
        <v>0</v>
      </c>
      <c r="I73" s="30">
        <f t="shared" si="17"/>
        <v>0</v>
      </c>
      <c r="J73" s="30">
        <f t="shared" si="17"/>
        <v>0</v>
      </c>
      <c r="K73" s="30">
        <f t="shared" si="17"/>
        <v>0</v>
      </c>
      <c r="L73" s="30">
        <f t="shared" si="17"/>
        <v>0</v>
      </c>
      <c r="M73" s="30">
        <f t="shared" si="17"/>
        <v>0</v>
      </c>
      <c r="N73" s="30">
        <f t="shared" si="17"/>
        <v>0</v>
      </c>
      <c r="O73" s="30">
        <f t="shared" si="17"/>
        <v>0</v>
      </c>
      <c r="P73" s="30">
        <f t="shared" si="17"/>
        <v>0</v>
      </c>
      <c r="Q73" s="30">
        <f t="shared" si="17"/>
        <v>0</v>
      </c>
      <c r="R73" s="30">
        <f t="shared" si="17"/>
        <v>0</v>
      </c>
    </row>
    <row r="74" spans="1:18" s="15" customFormat="1" ht="16.8" hidden="1">
      <c r="A74" s="26">
        <v>1</v>
      </c>
      <c r="B74" s="53" t="s">
        <v>87</v>
      </c>
      <c r="C74" s="28">
        <f t="shared" ref="C74:C75" si="18">SUM(D74:M74)+SUM(P74:R74)</f>
        <v>0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9"/>
      <c r="O74" s="29"/>
      <c r="P74" s="30"/>
      <c r="Q74" s="30"/>
      <c r="R74" s="28"/>
    </row>
    <row r="75" spans="1:18" s="15" customFormat="1" ht="16.8" hidden="1">
      <c r="A75" s="26">
        <v>2</v>
      </c>
      <c r="B75" s="42" t="s">
        <v>13</v>
      </c>
      <c r="C75" s="28">
        <f t="shared" si="18"/>
        <v>0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9"/>
      <c r="O75" s="29"/>
      <c r="P75" s="30"/>
      <c r="Q75" s="28"/>
      <c r="R75" s="28"/>
    </row>
    <row r="76" spans="1:18" s="16" customFormat="1" ht="20.25" customHeight="1">
      <c r="A76" s="48" t="s">
        <v>1</v>
      </c>
      <c r="B76" s="52" t="s">
        <v>26</v>
      </c>
      <c r="C76" s="30">
        <f>C77</f>
        <v>62000</v>
      </c>
      <c r="D76" s="30">
        <f t="shared" ref="D76:R76" si="19">D77</f>
        <v>0</v>
      </c>
      <c r="E76" s="30">
        <f t="shared" si="19"/>
        <v>0</v>
      </c>
      <c r="F76" s="30">
        <f t="shared" si="19"/>
        <v>0</v>
      </c>
      <c r="G76" s="30">
        <f t="shared" si="19"/>
        <v>0</v>
      </c>
      <c r="H76" s="30">
        <f t="shared" si="19"/>
        <v>0</v>
      </c>
      <c r="I76" s="30">
        <f t="shared" si="19"/>
        <v>0</v>
      </c>
      <c r="J76" s="30">
        <f t="shared" si="19"/>
        <v>0</v>
      </c>
      <c r="K76" s="30">
        <f t="shared" si="19"/>
        <v>0</v>
      </c>
      <c r="L76" s="30">
        <f t="shared" si="19"/>
        <v>0</v>
      </c>
      <c r="M76" s="30">
        <f t="shared" si="19"/>
        <v>62000</v>
      </c>
      <c r="N76" s="30">
        <f t="shared" si="19"/>
        <v>0</v>
      </c>
      <c r="O76" s="30">
        <f>O77</f>
        <v>62000</v>
      </c>
      <c r="P76" s="30">
        <f t="shared" si="19"/>
        <v>0</v>
      </c>
      <c r="Q76" s="30">
        <f t="shared" si="19"/>
        <v>0</v>
      </c>
      <c r="R76" s="30">
        <f t="shared" si="19"/>
        <v>0</v>
      </c>
    </row>
    <row r="77" spans="1:18" s="15" customFormat="1" ht="16.8">
      <c r="A77" s="26">
        <v>3</v>
      </c>
      <c r="B77" s="42" t="s">
        <v>97</v>
      </c>
      <c r="C77" s="28">
        <f t="shared" ref="C77" si="20">SUM(D77:M77)+SUM(P77:R77)</f>
        <v>62000</v>
      </c>
      <c r="D77" s="28"/>
      <c r="E77" s="28"/>
      <c r="F77" s="28"/>
      <c r="G77" s="28"/>
      <c r="H77" s="28"/>
      <c r="I77" s="28"/>
      <c r="J77" s="28"/>
      <c r="K77" s="28"/>
      <c r="L77" s="28"/>
      <c r="M77" s="28">
        <f>'[1]B46 '!U132</f>
        <v>62000</v>
      </c>
      <c r="N77" s="29"/>
      <c r="O77" s="29">
        <v>62000</v>
      </c>
      <c r="P77" s="30"/>
      <c r="Q77" s="30"/>
      <c r="R77" s="30"/>
    </row>
    <row r="78" spans="1:18" s="16" customFormat="1" ht="20.25" customHeight="1">
      <c r="A78" s="48" t="s">
        <v>4</v>
      </c>
      <c r="B78" s="52" t="s">
        <v>88</v>
      </c>
      <c r="C78" s="30">
        <f>C79</f>
        <v>156592</v>
      </c>
      <c r="D78" s="30">
        <f t="shared" ref="D78:R78" si="21">D79</f>
        <v>0</v>
      </c>
      <c r="E78" s="30">
        <f t="shared" si="21"/>
        <v>0</v>
      </c>
      <c r="F78" s="30">
        <f t="shared" si="21"/>
        <v>0</v>
      </c>
      <c r="G78" s="30">
        <f t="shared" si="21"/>
        <v>0</v>
      </c>
      <c r="H78" s="30">
        <f t="shared" si="21"/>
        <v>0</v>
      </c>
      <c r="I78" s="30">
        <f t="shared" si="21"/>
        <v>0</v>
      </c>
      <c r="J78" s="30">
        <f t="shared" si="21"/>
        <v>0</v>
      </c>
      <c r="K78" s="30">
        <f t="shared" si="21"/>
        <v>0</v>
      </c>
      <c r="L78" s="30">
        <f t="shared" si="21"/>
        <v>0</v>
      </c>
      <c r="M78" s="30">
        <f t="shared" si="21"/>
        <v>156592</v>
      </c>
      <c r="N78" s="49">
        <f t="shared" si="21"/>
        <v>0</v>
      </c>
      <c r="O78" s="49">
        <f t="shared" si="21"/>
        <v>0</v>
      </c>
      <c r="P78" s="30">
        <f t="shared" si="21"/>
        <v>0</v>
      </c>
      <c r="Q78" s="30">
        <f t="shared" si="21"/>
        <v>0</v>
      </c>
      <c r="R78" s="30">
        <f t="shared" si="21"/>
        <v>0</v>
      </c>
    </row>
    <row r="79" spans="1:18" s="15" customFormat="1" ht="16.8">
      <c r="A79" s="26"/>
      <c r="B79" s="53" t="s">
        <v>27</v>
      </c>
      <c r="C79" s="28">
        <f t="shared" ref="C79" si="22">SUM(D79:M79)+SUM(P79:R79)</f>
        <v>156592</v>
      </c>
      <c r="D79" s="28"/>
      <c r="E79" s="28"/>
      <c r="F79" s="28"/>
      <c r="G79" s="28"/>
      <c r="H79" s="28"/>
      <c r="I79" s="28"/>
      <c r="J79" s="28"/>
      <c r="K79" s="28"/>
      <c r="L79" s="28"/>
      <c r="M79" s="28">
        <f>'[1]B46 '!U169</f>
        <v>156592</v>
      </c>
      <c r="N79" s="29"/>
      <c r="O79" s="29"/>
      <c r="P79" s="30"/>
      <c r="Q79" s="30"/>
      <c r="R79" s="30"/>
    </row>
    <row r="80" spans="1:18" s="16" customFormat="1" ht="16.8">
      <c r="A80" s="48" t="s">
        <v>5</v>
      </c>
      <c r="B80" s="52" t="s">
        <v>89</v>
      </c>
      <c r="C80" s="30">
        <f t="shared" ref="C80:R80" si="23">SUM(C81:C81)</f>
        <v>0</v>
      </c>
      <c r="D80" s="30">
        <f t="shared" si="23"/>
        <v>0</v>
      </c>
      <c r="E80" s="30">
        <f t="shared" si="23"/>
        <v>0</v>
      </c>
      <c r="F80" s="30">
        <f t="shared" si="23"/>
        <v>0</v>
      </c>
      <c r="G80" s="30">
        <f t="shared" si="23"/>
        <v>0</v>
      </c>
      <c r="H80" s="30">
        <f t="shared" si="23"/>
        <v>0</v>
      </c>
      <c r="I80" s="30">
        <f t="shared" si="23"/>
        <v>0</v>
      </c>
      <c r="J80" s="30">
        <f t="shared" si="23"/>
        <v>0</v>
      </c>
      <c r="K80" s="30">
        <f t="shared" si="23"/>
        <v>0</v>
      </c>
      <c r="L80" s="30">
        <f t="shared" si="23"/>
        <v>0</v>
      </c>
      <c r="M80" s="30">
        <f t="shared" si="23"/>
        <v>0</v>
      </c>
      <c r="N80" s="49">
        <f t="shared" si="23"/>
        <v>0</v>
      </c>
      <c r="O80" s="49">
        <f t="shared" si="23"/>
        <v>0</v>
      </c>
      <c r="P80" s="30">
        <f t="shared" si="23"/>
        <v>0</v>
      </c>
      <c r="Q80" s="30">
        <f t="shared" si="23"/>
        <v>0</v>
      </c>
      <c r="R80" s="30">
        <f t="shared" si="23"/>
        <v>0</v>
      </c>
    </row>
    <row r="81" spans="1:18" s="15" customFormat="1" ht="16.8">
      <c r="A81" s="26">
        <v>1</v>
      </c>
      <c r="B81" s="42" t="s">
        <v>90</v>
      </c>
      <c r="C81" s="28">
        <f t="shared" ref="C81" si="24">SUM(D81:M81)+SUM(P81:R81)</f>
        <v>0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9"/>
      <c r="O81" s="29"/>
      <c r="P81" s="30"/>
      <c r="Q81" s="28"/>
      <c r="R81" s="28"/>
    </row>
    <row r="82" spans="1:18" s="16" customFormat="1" ht="16.8">
      <c r="A82" s="48" t="s">
        <v>24</v>
      </c>
      <c r="B82" s="52" t="s">
        <v>98</v>
      </c>
      <c r="C82" s="30">
        <f>SUM(C83:C84)</f>
        <v>106000</v>
      </c>
      <c r="D82" s="30">
        <f t="shared" ref="D82:R82" si="25">SUM(D83:D84)</f>
        <v>0</v>
      </c>
      <c r="E82" s="30">
        <f t="shared" si="25"/>
        <v>0</v>
      </c>
      <c r="F82" s="30">
        <f t="shared" si="25"/>
        <v>106000</v>
      </c>
      <c r="G82" s="30">
        <f t="shared" si="25"/>
        <v>0</v>
      </c>
      <c r="H82" s="30">
        <f t="shared" si="25"/>
        <v>0</v>
      </c>
      <c r="I82" s="30">
        <f t="shared" si="25"/>
        <v>0</v>
      </c>
      <c r="J82" s="30">
        <f t="shared" si="25"/>
        <v>0</v>
      </c>
      <c r="K82" s="30">
        <f t="shared" si="25"/>
        <v>0</v>
      </c>
      <c r="L82" s="30">
        <f t="shared" si="25"/>
        <v>0</v>
      </c>
      <c r="M82" s="30">
        <f t="shared" si="25"/>
        <v>0</v>
      </c>
      <c r="N82" s="30">
        <f t="shared" si="25"/>
        <v>0</v>
      </c>
      <c r="O82" s="30">
        <f t="shared" si="25"/>
        <v>0</v>
      </c>
      <c r="P82" s="30">
        <f t="shared" si="25"/>
        <v>0</v>
      </c>
      <c r="Q82" s="30">
        <f t="shared" si="25"/>
        <v>0</v>
      </c>
      <c r="R82" s="30">
        <f t="shared" si="25"/>
        <v>0</v>
      </c>
    </row>
    <row r="83" spans="1:18" s="15" customFormat="1" ht="16.8">
      <c r="A83" s="26">
        <v>1</v>
      </c>
      <c r="B83" s="42" t="s">
        <v>93</v>
      </c>
      <c r="C83" s="28">
        <f t="shared" ref="C83" si="26">SUM(D83:M83)+SUM(P83:R83)</f>
        <v>106000</v>
      </c>
      <c r="D83" s="28"/>
      <c r="E83" s="28"/>
      <c r="F83" s="28">
        <f>'[1]B46 '!U35</f>
        <v>106000</v>
      </c>
      <c r="G83" s="28"/>
      <c r="H83" s="28"/>
      <c r="I83" s="28"/>
      <c r="J83" s="28"/>
      <c r="K83" s="28"/>
      <c r="L83" s="28"/>
      <c r="M83" s="28"/>
      <c r="N83" s="29"/>
      <c r="O83" s="29"/>
      <c r="P83" s="30"/>
      <c r="Q83" s="28">
        <f>'[1]B46 '!U213</f>
        <v>0</v>
      </c>
      <c r="R83" s="28"/>
    </row>
    <row r="84" spans="1:18" s="15" customFormat="1" ht="16.8">
      <c r="A84" s="54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7"/>
      <c r="O84" s="57"/>
      <c r="P84" s="58"/>
      <c r="Q84" s="56">
        <f>'[1]B46 '!U213</f>
        <v>0</v>
      </c>
      <c r="R84" s="56"/>
    </row>
  </sheetData>
  <mergeCells count="19"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H5:H6"/>
    <mergeCell ref="P5:P6"/>
    <mergeCell ref="Q5:Q6"/>
    <mergeCell ref="R5:R6"/>
    <mergeCell ref="I5:I6"/>
    <mergeCell ref="J5:J6"/>
    <mergeCell ref="K5:K6"/>
    <mergeCell ref="L5:L6"/>
    <mergeCell ref="M5:M6"/>
    <mergeCell ref="N5:O5"/>
  </mergeCells>
  <printOptions horizontalCentered="1"/>
  <pageMargins left="0.22" right="0.28000000000000003" top="0.5" bottom="0.3" header="0.3" footer="0.2"/>
  <pageSetup paperSize="9" scale="8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52</vt:lpstr>
      <vt:lpstr>'52'!Print_Area</vt:lpstr>
      <vt:lpstr>'52'!Print_Titles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2024-12-25T02:46:42Z</cp:lastPrinted>
  <dcterms:created xsi:type="dcterms:W3CDTF">2017-12-01T01:41:21Z</dcterms:created>
  <dcterms:modified xsi:type="dcterms:W3CDTF">2024-12-27T08:30:21Z</dcterms:modified>
</cp:coreProperties>
</file>