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292" windowHeight="6756" tabRatio="920" activeTab="0"/>
  </bookViews>
  <sheets>
    <sheet name="40.2024" sheetId="1" r:id="rId1"/>
  </sheets>
  <externalReferences>
    <externalReference r:id="rId4"/>
    <externalReference r:id="rId5"/>
  </externalReferences>
  <definedNames>
    <definedName name="_xlfn.IFERROR" hidden="1">#NAME?</definedName>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<sst xmlns="http://schemas.openxmlformats.org/spreadsheetml/2006/main" count="239" uniqueCount="175">
  <si>
    <t>A</t>
  </si>
  <si>
    <t>B</t>
  </si>
  <si>
    <t>I</t>
  </si>
  <si>
    <t>II</t>
  </si>
  <si>
    <t>III</t>
  </si>
  <si>
    <t>IV</t>
  </si>
  <si>
    <t>Trong đó:</t>
  </si>
  <si>
    <t>Tổng số</t>
  </si>
  <si>
    <t>Trong đó</t>
  </si>
  <si>
    <t>STT</t>
  </si>
  <si>
    <t>(Dự toán trình Hội đồng nhân dân)</t>
  </si>
  <si>
    <t>Biểu số 40/CK-NSNN</t>
  </si>
  <si>
    <t>Kinh phí thực hiện nhiệm vụ đảm bảo trật tự an toàn giao thông</t>
  </si>
  <si>
    <t>Văn phòng Tỉnh ủy</t>
  </si>
  <si>
    <t>Sở Y tế</t>
  </si>
  <si>
    <t>Sở Văn hóa Thể thao và Du lịch</t>
  </si>
  <si>
    <t>Sở Thông tin và Truyền thông</t>
  </si>
  <si>
    <t>Sở Tài nguyên và Môi trường</t>
  </si>
  <si>
    <t>Sở Giáo dục và Đào tạo</t>
  </si>
  <si>
    <t>Các cơ quan, đơn vị tỉnh</t>
  </si>
  <si>
    <t xml:space="preserve">Sở Ngoại vụ </t>
  </si>
  <si>
    <t xml:space="preserve">Sở Thông tin và Truyền thông </t>
  </si>
  <si>
    <t xml:space="preserve">Sở Tài chính  </t>
  </si>
  <si>
    <t>Sở Nông nghiệp &amp; Phát triển nông thôn</t>
  </si>
  <si>
    <t>Sở Kế hoạch &amp; Đầu tư</t>
  </si>
  <si>
    <t xml:space="preserve">Thanh tra tỉnh </t>
  </si>
  <si>
    <t xml:space="preserve">Sở Nội vụ </t>
  </si>
  <si>
    <t xml:space="preserve">Sở Lao động Thương binh &amp; Xã hội </t>
  </si>
  <si>
    <t>BQL Vườn quốc gia Lò Gò Xa Mát</t>
  </si>
  <si>
    <t>BQL các Khu DTLS CMMN</t>
  </si>
  <si>
    <t>BQL khu Du lịch Quốc gia Núi Bà Đen</t>
  </si>
  <si>
    <t>Đài Phát thanh Truyền hình</t>
  </si>
  <si>
    <t>Trường Cao đẳng nghề</t>
  </si>
  <si>
    <t>Trường Chính trị</t>
  </si>
  <si>
    <t>Công an tỉnh Tây Ninh</t>
  </si>
  <si>
    <t>BCH Quân sự tỉnh Tây Ninh</t>
  </si>
  <si>
    <t>BCH Bộ đội Biên phòng tỉnh Tây Ninh</t>
  </si>
  <si>
    <t xml:space="preserve"> Hội Nhà báo </t>
  </si>
  <si>
    <t xml:space="preserve"> Hội Luật gia </t>
  </si>
  <si>
    <t xml:space="preserve"> Hội Cựu Thanh niên Xung phong </t>
  </si>
  <si>
    <t xml:space="preserve"> Ban ĐD Hội người cao tuổi </t>
  </si>
  <si>
    <t xml:space="preserve"> Liên Hiệp các hội KHKT tỉnh </t>
  </si>
  <si>
    <t xml:space="preserve"> Hội nạn nhân chất độc da cam </t>
  </si>
  <si>
    <t xml:space="preserve"> Hội Người Mù </t>
  </si>
  <si>
    <t xml:space="preserve"> Hội Văn học Nghệ thuật </t>
  </si>
  <si>
    <t xml:space="preserve"> Liên minh Hợp tác xã </t>
  </si>
  <si>
    <t xml:space="preserve"> Hội Chữ thập đỏ </t>
  </si>
  <si>
    <t xml:space="preserve"> Tỉnh hội Đông y</t>
  </si>
  <si>
    <t>Liên hiệp các tổ chức Hữu nghị</t>
  </si>
  <si>
    <t>Chi khác ngân sách</t>
  </si>
  <si>
    <t>Nguồn chưa phân bổ</t>
  </si>
  <si>
    <t xml:space="preserve">Sở Y tế </t>
  </si>
  <si>
    <t>Sở Giáo dục -Đào tạo</t>
  </si>
  <si>
    <t xml:space="preserve">Sở Khoa học Công nghệ </t>
  </si>
  <si>
    <t>Sở Công Thương</t>
  </si>
  <si>
    <t xml:space="preserve">Sở Giao thông Vận tải </t>
  </si>
  <si>
    <t xml:space="preserve">Sở Xây dựng </t>
  </si>
  <si>
    <t xml:space="preserve">Sở Tư pháp </t>
  </si>
  <si>
    <t>BQL Khu kinh tế Tây Ninh</t>
  </si>
  <si>
    <t>Hội Cựu chiến binh</t>
  </si>
  <si>
    <t>Hội Phụ nữ tỉnh</t>
  </si>
  <si>
    <t>Hội Nông dân tỉnh</t>
  </si>
  <si>
    <t>Mặt trận Tổ quốc Tỉnh</t>
  </si>
  <si>
    <t>TỔNG CỘNG</t>
  </si>
  <si>
    <t>Hỗ trợ các tổ chức XH và XH nghề nghiệp</t>
  </si>
  <si>
    <t>Câu lạc bộ hưu trí - 424 - 1121219</t>
  </si>
  <si>
    <t>Hội Người tù kháng chiến - 424 - 1121220</t>
  </si>
  <si>
    <t>B.1</t>
  </si>
  <si>
    <t>B.2</t>
  </si>
  <si>
    <t>NGUỒN NGÂN SÁCH TRUNG ƯƠNG</t>
  </si>
  <si>
    <t>NGUỒN CÂN ĐỐI NGÂN SÁCH TỈNH</t>
  </si>
  <si>
    <t>Hội Cựu Giáo chức - 422</t>
  </si>
  <si>
    <t>Hội Bảo trợ NKT và bảo vệ quyền trẻ em - 1121221</t>
  </si>
  <si>
    <t xml:space="preserve">Hội Khuyến Học </t>
  </si>
  <si>
    <t>Trang bị xe ô tô</t>
  </si>
  <si>
    <t>Kinh phí thực hiện nhiệm vụ phát sinh đột xuất</t>
  </si>
  <si>
    <t>CTMTQG Xây dựng nông thôn mới</t>
  </si>
  <si>
    <t>Tên cơ quan, đơn vị</t>
  </si>
  <si>
    <t>BQL Dự án SKKV ngăn chặn và loại trừ sốt rét kháng thuốc ARTEMISININ</t>
  </si>
  <si>
    <t>Chi y tế, dân số và gia đình</t>
  </si>
  <si>
    <t>Chi thể dục thể thao</t>
  </si>
  <si>
    <t>Chi giao thông</t>
  </si>
  <si>
    <t>Chi nông nghiệp, lâm nghiệp, thủy lợi, thủy sản</t>
  </si>
  <si>
    <t>B.2.1</t>
  </si>
  <si>
    <t>Tỉnh đoàn Tây Ninh</t>
  </si>
  <si>
    <t>Đơn vị: Triệu đồng.</t>
  </si>
  <si>
    <t>Sở Giao thông vận tải</t>
  </si>
  <si>
    <t>Chi an ninh và trật tự an toàn xã hội</t>
  </si>
  <si>
    <t>Giáo dục-
đào tạo và dạy nghề</t>
  </si>
  <si>
    <t>Sự nghiệp Khoa học 
công nghệ</t>
  </si>
  <si>
    <t>Chi Quốc phòng</t>
  </si>
  <si>
    <t>Chi Văn hóa thông tin</t>
  </si>
  <si>
    <t>Chi phát thanh, truyền hình</t>
  </si>
  <si>
    <t>Sự nghiệp 
Môi trường</t>
  </si>
  <si>
    <t>Sự nghiệp 
Kinh tế</t>
  </si>
  <si>
    <t>Chi Quản 
lý hành chính</t>
  </si>
  <si>
    <t>Đảm bảo 
xã hội</t>
  </si>
  <si>
    <t>Chi thường xuyên khác</t>
  </si>
  <si>
    <t>1=2+...+11+14+15+16</t>
  </si>
  <si>
    <t xml:space="preserve"> Sở Ngoại vụ</t>
  </si>
  <si>
    <t>*</t>
  </si>
  <si>
    <t xml:space="preserve">Văn phòng Đoàn ĐBQH, HĐND tỉnh </t>
  </si>
  <si>
    <t xml:space="preserve">Văn phòng UBND tỉnh </t>
  </si>
  <si>
    <t>Kinh phí thực hiện quy hoạch</t>
  </si>
  <si>
    <t>Đài Phát thanh truyền hình</t>
  </si>
  <si>
    <t xml:space="preserve"> Các Chương trình, Dự án của lĩnh vực Nông nghiệp</t>
  </si>
  <si>
    <t>Chi khoán bảo vệ rừng, nhiệm vụ đặc thù phòng chống cháy rừng và mua sắm trang thiết bị PCCR (Các đơn vị khác và nhiệm vụ đột xuất)</t>
  </si>
  <si>
    <t>Kinh phí hỗ trợ tiền sử dụng sản phẩm, dịch vụ công ích thủy lợi</t>
  </si>
  <si>
    <t>Chính sách hỗ trợ về giá nước sạch  và sinh hoạt nông thôn</t>
  </si>
  <si>
    <t>Các đơn vị tuyên truyền ATGT (Tuyên truyền ATGT khác)</t>
  </si>
  <si>
    <t xml:space="preserve"> Kinh phí Bảo trì đường bộ</t>
  </si>
  <si>
    <t>Kinh phí xúc tiến thương mại (Chương trình xúc tiến các đơn vị )</t>
  </si>
  <si>
    <t>Các nhiệm vụ môi trường theo Kế hoạch  của UBND tỉnh</t>
  </si>
  <si>
    <t>Nhiệm vụ đột xuất khác</t>
  </si>
  <si>
    <t>Kinh phí thực hiện nhiệm vụ Đào tạo 
khác</t>
  </si>
  <si>
    <t>Quỹ bảo hiểm y tế (NS tỉnh)</t>
  </si>
  <si>
    <t>Kinh phí tuyên truyền của các đơn vị</t>
  </si>
  <si>
    <t>Cứu tế thường xuyên đột xuất (Tiền thăm hỏi tết NS tỉnh)</t>
  </si>
  <si>
    <t>Kinh phí dạy nghề lao động nông thôn (BSMT huyện)</t>
  </si>
  <si>
    <t>Chính sách hỗ trợ đối tượng thuộc hộ gia đình không có khả năng thoát nghèo</t>
  </si>
  <si>
    <t>CHI CHƯƠNG TRÌNH MTQG</t>
  </si>
  <si>
    <t>CTMTQG Giảm nghèo bền vững</t>
  </si>
  <si>
    <t>**</t>
  </si>
  <si>
    <t>***</t>
  </si>
  <si>
    <t>CTMTQG Phát triển KT-XH vùng đồng bào DTTS và miền núi</t>
  </si>
  <si>
    <t>CÁC ĐƠN VỊ</t>
  </si>
  <si>
    <t>Sở Tư pháp</t>
  </si>
  <si>
    <t>CTMTQG Phát triển KTXH vùng đồng bào DTTS và miền núi</t>
  </si>
  <si>
    <t>Hội Liên hiệp Phụ nữ tỉnh</t>
  </si>
  <si>
    <t>Hội Văn học nghệ thuật tỉnh</t>
  </si>
  <si>
    <t>NGÂN SÁCH TỈNH</t>
  </si>
  <si>
    <t>CHI CTMT, NHIỆM VỤ</t>
  </si>
  <si>
    <t>B.2.2</t>
  </si>
  <si>
    <t>CHI CTMT</t>
  </si>
  <si>
    <t>CTMT Phát triển lâm nghiệp bền vững</t>
  </si>
  <si>
    <t>Sở Nông nghiệp và Phát triển nông thôn</t>
  </si>
  <si>
    <t>CHI THỰC HIỆN MỘT SỐ NHIỆM VỤ</t>
  </si>
  <si>
    <t>Chi tiết theo từng nhiệm vụ</t>
  </si>
  <si>
    <t>KP thực hiện công tác quản lý, bảo trì đường bộ địa phương</t>
  </si>
  <si>
    <t>Kinh phí phân giới cắm mốc Việt Nam - Campuchia</t>
  </si>
  <si>
    <t>Chi tiết theo từng đơn vị, lĩnh vực</t>
  </si>
  <si>
    <t>KP Phân giới cắm mốc</t>
  </si>
  <si>
    <t>Tuyên truyền ATGT</t>
  </si>
  <si>
    <t>Kinh phí thực hiện công tác quản lý, bảo trì đường bộ địa phương</t>
  </si>
  <si>
    <t>Đảm bảo trật tự ATGT (Thanh tra GTVT)</t>
  </si>
  <si>
    <t>Sở Lao động, Thương binh và xã hội</t>
  </si>
  <si>
    <t xml:space="preserve"> Sở Văn hóa thể thao du lịch </t>
  </si>
  <si>
    <t>Mặt trận Tổ quốc Việt Nam tỉnh</t>
  </si>
  <si>
    <t>Hội Nhà báo tỉnh</t>
  </si>
  <si>
    <t>Ban An toàn Giao thông tỉnh</t>
  </si>
  <si>
    <t>Chi nhiệm vụ đảm bảo trật tự an toàn giao thông.</t>
  </si>
  <si>
    <t>Sở Văn hóa, Thể thao và Du lịch</t>
  </si>
  <si>
    <t>Sở Thông tin và truyền thông</t>
  </si>
  <si>
    <t>Liên minh Hợp tác xã</t>
  </si>
  <si>
    <t>Ủy ban Mặt trận Tổ quốc Việt Nam tỉnh Tây Ninh</t>
  </si>
  <si>
    <t>Liên hiệp các Hội Khoa học kỹ thuật tỉnh</t>
  </si>
  <si>
    <t>Cục Thống kê tỉnh Tây Ninh</t>
  </si>
  <si>
    <t>DỰ TOÁN CHI THƯỜNG XUYÊN CỦA NGÂN SÁCH CẤP TỈNH THEO LĨNH VỰC 
CHO TỪNG CƠ QUAN, TỔ CHỨC THEO LĨNH VỰC NĂM 2024</t>
  </si>
  <si>
    <t>Ban An toàn giao thông tỉnh</t>
  </si>
  <si>
    <t>Chi hỗ trợ Công ty TNHH MTV Khai thác thủy lợi Tây Ninh trích lập Quỹ khen thưởng phúc lợi theo Thông tư 73/2018/TT-BTC</t>
  </si>
  <si>
    <t>Cục Thống kê tỉnh TN (kinh phí in Niên giám thống kê năm, tờ gấp số liệu KTXH 6 tháng và cả năm; mở rộng mẫu điều tra một số chỉ tiêu KTXH phục vụ yêu cầu địa phương)</t>
  </si>
  <si>
    <t>Cục Thi hành án dân sự tỉnh TN (Kinh phí hoạt động BCĐ Thi hành án dân sự)</t>
  </si>
  <si>
    <t>Chi cục Quản lý thị trường (kinh phí hoạt động BCĐ)</t>
  </si>
  <si>
    <t>Kinh phí hỗ trợ một số đơn vị thực hiện nhiệm vụ khóa sổ, tổng quyết toán niên độ ngân sách 2023</t>
  </si>
  <si>
    <t>Nhiệm vụ đột xuất</t>
  </si>
  <si>
    <t>Kinh phí đối nội - đối ngoại</t>
  </si>
  <si>
    <t>Hỗ trợ kinh phí phòng chống lụt bão (Công ty TNHH MTV Khai thác thủy lợi Miền Nam )</t>
  </si>
  <si>
    <t>KP sửa chữa trường lớp khối tỉnh</t>
  </si>
  <si>
    <t>NS tỉnh dự kiến chi hỗ trợ các cơ sở khám chữa bệnh thu không đảm bảo chi họat động và dự kiến tăng số người làm việc trong đơn vị sự nghiệp và nhiệm vụ khác.</t>
  </si>
  <si>
    <t>Kinh phí tôn tạo sửa chữa các công trình Văn hóa, di tích lịch sử và các nhiệm vụ khác về Văn hóa</t>
  </si>
  <si>
    <t>Kinh phí đối ứng thực hiện CTMTQG Phát triển KT-XH vùng đồng bào DTTS và miền núi</t>
  </si>
  <si>
    <t>Chi sự nghiệp KHCN cấp cơ sở (Sở, ngành tỉnh): Chi đề tài cấp cơ sở các đơn vị và nhiệm vụ phát sinh khác</t>
  </si>
  <si>
    <t>Đối tượng và nhiệm vụ dự kiến phát sinh trong năm; Nhiệm vụ phát sinh đột xuất (NS tỉnh)</t>
  </si>
  <si>
    <t>Hội Cựu chiến binh tỉnh</t>
  </si>
  <si>
    <t>Liên đoàn Lao động tỉnh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</si>
</sst>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
    <numFmt numFmtId="189" formatCode="###,###.0"/>
    <numFmt numFmtId="190" formatCode="#,##0.0"/>
    <numFmt numFmtId="191" formatCode="###,###,###"/>
    <numFmt numFmtId="192" formatCode="#,##0;[Red]\-#,##0;&quot;&quot;;_-@"/>
    <numFmt numFmtId="193" formatCode="#,##0;[Red]\-#,##0;&quot;&quot;;@"/>
    <numFmt numFmtId="194" formatCode="0.0%"/>
    <numFmt numFmtId="195" formatCode="#,###;[Red]\-#,###"/>
    <numFmt numFmtId="196" formatCode="_(* #,##0_);_(* \(#,##0\);_(* &quot;-&quot;??_);_(@_)"/>
    <numFmt numFmtId="197" formatCode="#,###.0;[Red]\-#,###.0"/>
    <numFmt numFmtId="198" formatCode="#,##0;[Red]\-#,##0;&quot;&quot;"/>
    <numFmt numFmtId="199" formatCode="#,##0;[Red]\-#,##0;&quot; &quot;"/>
    <numFmt numFmtId="200" formatCode="[$-42A]dd\ mmmm\ yyyy"/>
    <numFmt numFmtId="201" formatCode="#,###;\-#,###;&quot;&quot;;_(@_)"/>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0;\-"/>
    <numFmt numFmtId="208" formatCode="0%;\-0%;&quot; &quot;\ "/>
    <numFmt numFmtId="209" formatCode="_-* #,##0_-;\-* #,##0_-;_-* &quot;-&quot;??_-;_-@_-"/>
    <numFmt numFmtId="210" formatCode="#,#00.0%"/>
    <numFmt numFmtId="211" formatCode="_-* #,##0\ _€_-;\-* #,##0\ _€_-;_-* &quot;-&quot;??\ _€_-;_-@_-"/>
  </numFmts>
  <fonts count="63">
    <font>
      <sz val="12"/>
      <name val=".VnArial Narrow"/>
      <family val="0"/>
    </font>
    <font>
      <u val="single"/>
      <sz val="12"/>
      <color indexed="36"/>
      <name val=".VnArial Narrow"/>
      <family val="2"/>
    </font>
    <font>
      <u val="single"/>
      <sz val="12"/>
      <color indexed="12"/>
      <name val=".VnArial Narrow"/>
      <family val="2"/>
    </font>
    <font>
      <sz val="12"/>
      <name val="Times New Roman"/>
      <family val="1"/>
    </font>
    <font>
      <b/>
      <sz val="12"/>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font>
    <font>
      <sz val="13"/>
      <name val=".VnTime"/>
      <family val="2"/>
    </font>
    <font>
      <sz val="11"/>
      <name val="Times New Roman"/>
      <family val="1"/>
    </font>
    <font>
      <sz val="10"/>
      <name val="Times New Roman"/>
      <family val="1"/>
    </font>
    <font>
      <sz val="12"/>
      <name val="VNI-Times"/>
      <family val="0"/>
    </font>
    <font>
      <b/>
      <i/>
      <sz val="11"/>
      <name val="Times New Roman"/>
      <family val="1"/>
    </font>
    <font>
      <b/>
      <sz val="16"/>
      <name val="Times New Roman"/>
      <family val="1"/>
    </font>
    <font>
      <i/>
      <sz val="10"/>
      <name val="Times New Roman"/>
      <family val="1"/>
    </font>
    <font>
      <sz val="11"/>
      <color indexed="8"/>
      <name val="Calibri"/>
      <family val="2"/>
    </font>
    <font>
      <i/>
      <sz val="11"/>
      <name val="Times New Roman"/>
      <family val="1"/>
    </font>
    <font>
      <b/>
      <u val="single"/>
      <sz val="11"/>
      <name val="Times New Roman"/>
      <family val="1"/>
    </font>
    <font>
      <b/>
      <i/>
      <sz val="12"/>
      <name val="Times New Roman"/>
      <family val="1"/>
    </font>
    <font>
      <b/>
      <i/>
      <sz val="10"/>
      <name val="Times New Roman"/>
      <family val="1"/>
    </font>
    <font>
      <sz val="8"/>
      <name val="Times New Roman"/>
      <family val="1"/>
    </font>
    <font>
      <i/>
      <sz val="9"/>
      <name val="Times New Roman"/>
      <family val="1"/>
    </font>
    <font>
      <i/>
      <sz val="8"/>
      <name val="Times New Roman"/>
      <family val="1"/>
    </font>
    <font>
      <b/>
      <sz val="14"/>
      <color indexed="8"/>
      <name val="Times New Roman"/>
      <family val="1"/>
    </font>
    <font>
      <b/>
      <i/>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41" fontId="10"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82" fontId="1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9" fontId="12" fillId="0" borderId="0" applyFont="0" applyFill="0" applyBorder="0" applyAlignment="0" applyProtection="0"/>
    <xf numFmtId="206" fontId="45" fillId="0" borderId="0" applyFont="0" applyFill="0" applyBorder="0" applyAlignment="0" applyProtection="0"/>
    <xf numFmtId="206" fontId="18" fillId="0" borderId="0" applyFont="0" applyFill="0" applyBorder="0" applyAlignment="0" applyProtection="0"/>
    <xf numFmtId="206" fontId="45" fillId="0" borderId="0" applyFont="0" applyFill="0" applyBorder="0" applyAlignment="0" applyProtection="0"/>
    <xf numFmtId="171" fontId="45" fillId="0" borderId="0" applyFont="0" applyFill="0" applyBorder="0" applyAlignment="0" applyProtection="0"/>
    <xf numFmtId="187" fontId="18" fillId="0" borderId="0" applyFont="0" applyFill="0" applyBorder="0" applyAlignment="0" applyProtection="0"/>
    <xf numFmtId="183" fontId="3"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182"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18" fillId="0" borderId="0" applyFont="0" applyFill="0" applyBorder="0" applyAlignment="0" applyProtection="0"/>
    <xf numFmtId="187" fontId="18" fillId="0" borderId="0" applyFont="0" applyFill="0" applyBorder="0" applyAlignment="0" applyProtection="0"/>
    <xf numFmtId="171" fontId="1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12" fillId="0" borderId="0" applyFont="0" applyFill="0" applyBorder="0" applyAlignment="0" applyProtection="0"/>
    <xf numFmtId="0" fontId="49" fillId="28" borderId="2" applyNumberFormat="0" applyAlignment="0" applyProtection="0"/>
    <xf numFmtId="0" fontId="14" fillId="0" borderId="3" applyNumberFormat="0" applyFont="0" applyAlignment="0">
      <protection/>
    </xf>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201" fontId="11"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7" applyNumberFormat="0" applyFill="0" applyAlignment="0" applyProtection="0"/>
    <xf numFmtId="0" fontId="58" fillId="31" borderId="0" applyNumberFormat="0" applyBorder="0" applyAlignment="0" applyProtection="0"/>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10" fillId="0" borderId="0">
      <alignment/>
      <protection/>
    </xf>
    <xf numFmtId="0" fontId="10" fillId="0" borderId="0">
      <alignment/>
      <protection/>
    </xf>
    <xf numFmtId="0" fontId="18" fillId="0" borderId="0">
      <alignment/>
      <protection/>
    </xf>
    <xf numFmtId="0" fontId="9" fillId="0" borderId="0">
      <alignment/>
      <protection/>
    </xf>
    <xf numFmtId="0" fontId="45" fillId="0" borderId="0">
      <alignment/>
      <protection/>
    </xf>
    <xf numFmtId="0" fontId="4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4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5"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2" fillId="0" borderId="0">
      <alignment/>
      <protection/>
    </xf>
    <xf numFmtId="0" fontId="45" fillId="0" borderId="0">
      <alignment/>
      <protection/>
    </xf>
    <xf numFmtId="0" fontId="10" fillId="0" borderId="0">
      <alignment/>
      <protection/>
    </xf>
    <xf numFmtId="0" fontId="0" fillId="32"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100">
    <xf numFmtId="0" fontId="0" fillId="0" borderId="0" xfId="0" applyAlignment="1">
      <alignment/>
    </xf>
    <xf numFmtId="0" fontId="26" fillId="0" borderId="0" xfId="0" applyNumberFormat="1" applyFont="1" applyFill="1" applyAlignment="1">
      <alignment horizontal="right" vertical="center"/>
    </xf>
    <xf numFmtId="0" fontId="4" fillId="0" borderId="0" xfId="126" applyFont="1" applyFill="1">
      <alignment/>
      <protection/>
    </xf>
    <xf numFmtId="0" fontId="21" fillId="0" borderId="0" xfId="126" applyFont="1" applyFill="1">
      <alignment/>
      <protection/>
    </xf>
    <xf numFmtId="0" fontId="5" fillId="0" borderId="0" xfId="126" applyFont="1" applyFill="1" applyAlignment="1">
      <alignment horizontal="center"/>
      <protection/>
    </xf>
    <xf numFmtId="0" fontId="19" fillId="0" borderId="0" xfId="126" applyFont="1" applyFill="1" applyAlignment="1">
      <alignment horizontal="center"/>
      <protection/>
    </xf>
    <xf numFmtId="3" fontId="17" fillId="0" borderId="0" xfId="126" applyNumberFormat="1" applyFont="1" applyFill="1" applyAlignment="1">
      <alignment horizontal="center"/>
      <protection/>
    </xf>
    <xf numFmtId="3" fontId="7" fillId="0" borderId="0" xfId="126" applyNumberFormat="1" applyFont="1" applyFill="1" applyAlignment="1">
      <alignment vertical="center"/>
      <protection/>
    </xf>
    <xf numFmtId="0" fontId="24" fillId="0" borderId="11" xfId="126" applyFont="1" applyFill="1" applyBorder="1" applyAlignment="1">
      <alignment horizontal="center" vertical="center" wrapText="1"/>
      <protection/>
    </xf>
    <xf numFmtId="0" fontId="13" fillId="0" borderId="12" xfId="126" applyFont="1" applyFill="1" applyBorder="1" applyAlignment="1">
      <alignment horizontal="center" vertical="center" wrapText="1"/>
      <protection/>
    </xf>
    <xf numFmtId="3" fontId="23" fillId="0" borderId="12" xfId="126" applyNumberFormat="1" applyFont="1" applyFill="1" applyBorder="1" applyAlignment="1">
      <alignment horizontal="center" vertical="center" wrapText="1"/>
      <protection/>
    </xf>
    <xf numFmtId="3" fontId="25" fillId="0" borderId="12" xfId="126" applyNumberFormat="1" applyFont="1" applyFill="1" applyBorder="1" applyAlignment="1">
      <alignment horizontal="center" vertical="center" wrapText="1"/>
      <protection/>
    </xf>
    <xf numFmtId="3" fontId="7" fillId="0" borderId="13" xfId="126" applyNumberFormat="1" applyFont="1" applyFill="1" applyBorder="1" applyAlignment="1">
      <alignment horizontal="center" vertical="center" wrapText="1"/>
      <protection/>
    </xf>
    <xf numFmtId="49" fontId="7" fillId="0" borderId="13" xfId="126" applyNumberFormat="1" applyFont="1" applyFill="1" applyBorder="1" applyAlignment="1">
      <alignment vertical="center" wrapText="1"/>
      <protection/>
    </xf>
    <xf numFmtId="3" fontId="7" fillId="0" borderId="13" xfId="126" applyNumberFormat="1" applyFont="1" applyFill="1" applyBorder="1" applyAlignment="1">
      <alignment horizontal="right" vertical="center"/>
      <protection/>
    </xf>
    <xf numFmtId="3" fontId="12" fillId="0" borderId="13" xfId="126" applyNumberFormat="1" applyFont="1" applyFill="1" applyBorder="1" applyAlignment="1">
      <alignment horizontal="center" vertical="center"/>
      <protection/>
    </xf>
    <xf numFmtId="3" fontId="12" fillId="0" borderId="0" xfId="126" applyNumberFormat="1" applyFont="1" applyFill="1" applyAlignment="1">
      <alignment vertical="center"/>
      <protection/>
    </xf>
    <xf numFmtId="3" fontId="19" fillId="0" borderId="0" xfId="126" applyNumberFormat="1" applyFont="1" applyFill="1" applyAlignment="1">
      <alignment vertical="center"/>
      <protection/>
    </xf>
    <xf numFmtId="3" fontId="12" fillId="0" borderId="13" xfId="126" applyNumberFormat="1" applyFont="1" applyFill="1" applyBorder="1" applyAlignment="1" quotePrefix="1">
      <alignment horizontal="right" vertical="center"/>
      <protection/>
    </xf>
    <xf numFmtId="3" fontId="12" fillId="0" borderId="0" xfId="126" applyNumberFormat="1" applyFont="1" applyFill="1" applyAlignment="1">
      <alignment horizontal="right" vertical="center"/>
      <protection/>
    </xf>
    <xf numFmtId="3" fontId="12" fillId="0" borderId="13" xfId="126" applyNumberFormat="1" applyFont="1" applyFill="1" applyBorder="1" applyAlignment="1">
      <alignment vertical="center"/>
      <protection/>
    </xf>
    <xf numFmtId="3" fontId="7" fillId="0" borderId="13" xfId="126" applyNumberFormat="1" applyFont="1" applyFill="1" applyBorder="1" applyAlignment="1">
      <alignment horizontal="center" vertical="center"/>
      <protection/>
    </xf>
    <xf numFmtId="49" fontId="12" fillId="0" borderId="13" xfId="126" applyNumberFormat="1" applyFont="1" applyFill="1" applyBorder="1" applyAlignment="1">
      <alignment vertical="center" wrapText="1"/>
      <protection/>
    </xf>
    <xf numFmtId="3" fontId="20" fillId="0" borderId="0" xfId="126" applyNumberFormat="1" applyFont="1" applyFill="1" applyAlignment="1">
      <alignment vertical="center"/>
      <protection/>
    </xf>
    <xf numFmtId="3" fontId="15" fillId="0" borderId="0" xfId="126" applyNumberFormat="1" applyFont="1" applyFill="1" applyAlignment="1">
      <alignment vertical="center"/>
      <protection/>
    </xf>
    <xf numFmtId="0" fontId="12" fillId="0" borderId="0" xfId="126" applyFont="1" applyFill="1">
      <alignment/>
      <protection/>
    </xf>
    <xf numFmtId="3" fontId="12" fillId="0" borderId="0" xfId="126" applyNumberFormat="1" applyFont="1" applyFill="1">
      <alignment/>
      <protection/>
    </xf>
    <xf numFmtId="0" fontId="6" fillId="0" borderId="0" xfId="126" applyFont="1" applyFill="1">
      <alignment/>
      <protection/>
    </xf>
    <xf numFmtId="0" fontId="8" fillId="0" borderId="0" xfId="126" applyFont="1" applyFill="1">
      <alignment/>
      <protection/>
    </xf>
    <xf numFmtId="3" fontId="17" fillId="0" borderId="0" xfId="126" applyNumberFormat="1" applyFont="1" applyFill="1" applyAlignment="1">
      <alignment horizontal="right"/>
      <protection/>
    </xf>
    <xf numFmtId="0" fontId="7" fillId="0" borderId="0" xfId="126" applyFont="1" applyFill="1" applyAlignment="1">
      <alignment vertical="center"/>
      <protection/>
    </xf>
    <xf numFmtId="0" fontId="13" fillId="0" borderId="0" xfId="126" applyFont="1" applyFill="1" applyAlignment="1">
      <alignment vertical="center"/>
      <protection/>
    </xf>
    <xf numFmtId="3" fontId="20" fillId="0" borderId="11" xfId="126" applyNumberFormat="1" applyFont="1" applyFill="1" applyBorder="1" applyAlignment="1" quotePrefix="1">
      <alignment horizontal="center" vertical="center" wrapText="1"/>
      <protection/>
    </xf>
    <xf numFmtId="3" fontId="20" fillId="0" borderId="11" xfId="126" applyNumberFormat="1" applyFont="1" applyFill="1" applyBorder="1" applyAlignment="1">
      <alignment horizontal="center" vertical="center" wrapText="1"/>
      <protection/>
    </xf>
    <xf numFmtId="3" fontId="20" fillId="0" borderId="11" xfId="126" applyNumberFormat="1" applyFont="1" applyFill="1" applyBorder="1" applyAlignment="1">
      <alignment horizontal="right" vertical="center"/>
      <protection/>
    </xf>
    <xf numFmtId="3" fontId="27" fillId="0" borderId="11" xfId="126" applyNumberFormat="1" applyFont="1" applyFill="1" applyBorder="1" applyAlignment="1">
      <alignment horizontal="right" vertical="center"/>
      <protection/>
    </xf>
    <xf numFmtId="171" fontId="7" fillId="0" borderId="0" xfId="55" applyFont="1" applyFill="1" applyAlignment="1">
      <alignment vertical="center"/>
    </xf>
    <xf numFmtId="3" fontId="20" fillId="0" borderId="14" xfId="126" applyNumberFormat="1" applyFont="1" applyFill="1" applyBorder="1" applyAlignment="1">
      <alignment horizontal="center" vertical="center" wrapText="1"/>
      <protection/>
    </xf>
    <xf numFmtId="3" fontId="20" fillId="0" borderId="14" xfId="126" applyNumberFormat="1" applyFont="1" applyFill="1" applyBorder="1" applyAlignment="1">
      <alignment horizontal="left" vertical="center" wrapText="1"/>
      <protection/>
    </xf>
    <xf numFmtId="3" fontId="20" fillId="0" borderId="14" xfId="126" applyNumberFormat="1" applyFont="1" applyFill="1" applyBorder="1" applyAlignment="1">
      <alignment horizontal="right" vertical="center"/>
      <protection/>
    </xf>
    <xf numFmtId="3" fontId="27" fillId="0" borderId="14" xfId="126" applyNumberFormat="1" applyFont="1" applyFill="1" applyBorder="1" applyAlignment="1">
      <alignment horizontal="right" vertical="center"/>
      <protection/>
    </xf>
    <xf numFmtId="3" fontId="15" fillId="0" borderId="14" xfId="126" applyNumberFormat="1" applyFont="1" applyFill="1" applyBorder="1" applyAlignment="1">
      <alignment horizontal="right" vertical="center"/>
      <protection/>
    </xf>
    <xf numFmtId="49" fontId="12" fillId="0" borderId="13" xfId="60" applyNumberFormat="1" applyFont="1" applyFill="1" applyBorder="1" applyAlignment="1">
      <alignment vertical="center" wrapText="1"/>
    </xf>
    <xf numFmtId="3" fontId="12" fillId="0" borderId="13" xfId="60" applyNumberFormat="1" applyFont="1" applyFill="1" applyBorder="1" applyAlignment="1">
      <alignment horizontal="right" vertical="center"/>
    </xf>
    <xf numFmtId="3" fontId="12" fillId="0" borderId="13" xfId="60" applyNumberFormat="1" applyFont="1" applyFill="1" applyBorder="1" applyAlignment="1">
      <alignment vertical="center"/>
    </xf>
    <xf numFmtId="3" fontId="19" fillId="0" borderId="13" xfId="60" applyNumberFormat="1" applyFont="1" applyFill="1" applyBorder="1" applyAlignment="1">
      <alignment vertical="center"/>
    </xf>
    <xf numFmtId="49" fontId="12" fillId="0" borderId="13" xfId="60" applyNumberFormat="1" applyFont="1" applyFill="1" applyBorder="1" applyAlignment="1">
      <alignment vertical="center"/>
    </xf>
    <xf numFmtId="49" fontId="12" fillId="0" borderId="13" xfId="126" applyNumberFormat="1" applyFont="1" applyFill="1" applyBorder="1" applyAlignment="1">
      <alignment vertical="center"/>
      <protection/>
    </xf>
    <xf numFmtId="3" fontId="19" fillId="0" borderId="13" xfId="60" applyNumberFormat="1" applyFont="1" applyFill="1" applyBorder="1" applyAlignment="1">
      <alignment horizontal="right" vertical="center"/>
    </xf>
    <xf numFmtId="49" fontId="12" fillId="0" borderId="13" xfId="60" applyNumberFormat="1" applyFont="1" applyFill="1" applyBorder="1" applyAlignment="1">
      <alignment horizontal="left" vertical="center" wrapText="1"/>
    </xf>
    <xf numFmtId="49" fontId="7" fillId="0" borderId="13" xfId="60" applyNumberFormat="1" applyFont="1" applyFill="1" applyBorder="1" applyAlignment="1">
      <alignment horizontal="left" vertical="center" wrapText="1"/>
    </xf>
    <xf numFmtId="3" fontId="7" fillId="0" borderId="13" xfId="60" applyNumberFormat="1" applyFont="1" applyFill="1" applyBorder="1" applyAlignment="1">
      <alignment vertical="center"/>
    </xf>
    <xf numFmtId="49" fontId="12" fillId="0" borderId="13" xfId="60" applyNumberFormat="1" applyFont="1" applyFill="1" applyBorder="1" applyAlignment="1">
      <alignment horizontal="left" vertical="center"/>
    </xf>
    <xf numFmtId="3" fontId="7" fillId="0" borderId="13" xfId="60" applyNumberFormat="1" applyFont="1" applyFill="1" applyBorder="1" applyAlignment="1">
      <alignment horizontal="right" vertical="center"/>
    </xf>
    <xf numFmtId="3" fontId="15" fillId="0" borderId="13" xfId="60" applyNumberFormat="1" applyFont="1" applyFill="1" applyBorder="1" applyAlignment="1">
      <alignment vertical="center"/>
    </xf>
    <xf numFmtId="49" fontId="12" fillId="0" borderId="13" xfId="58" applyNumberFormat="1" applyFont="1" applyFill="1" applyBorder="1" applyAlignment="1">
      <alignment horizontal="left" vertical="center" wrapText="1"/>
    </xf>
    <xf numFmtId="49" fontId="12" fillId="0" borderId="14" xfId="60" applyNumberFormat="1" applyFont="1" applyFill="1" applyBorder="1" applyAlignment="1">
      <alignment horizontal="left" vertical="center" wrapText="1"/>
    </xf>
    <xf numFmtId="3" fontId="12" fillId="0" borderId="14" xfId="60" applyNumberFormat="1" applyFont="1" applyFill="1" applyBorder="1" applyAlignment="1">
      <alignment vertical="center"/>
    </xf>
    <xf numFmtId="3" fontId="19" fillId="0" borderId="14" xfId="60" applyNumberFormat="1" applyFont="1" applyFill="1" applyBorder="1" applyAlignment="1">
      <alignment vertical="center"/>
    </xf>
    <xf numFmtId="196" fontId="3" fillId="0" borderId="13" xfId="69" applyNumberFormat="1" applyFont="1" applyFill="1" applyBorder="1" applyAlignment="1">
      <alignment horizontal="center" vertical="center"/>
    </xf>
    <xf numFmtId="196" fontId="12" fillId="0" borderId="13" xfId="69" applyNumberFormat="1" applyFont="1" applyFill="1" applyBorder="1" applyAlignment="1">
      <alignment vertical="center" wrapText="1"/>
    </xf>
    <xf numFmtId="196" fontId="12" fillId="0" borderId="13" xfId="69" applyNumberFormat="1" applyFont="1" applyFill="1" applyBorder="1" applyAlignment="1">
      <alignment horizontal="left" vertical="center" wrapText="1"/>
    </xf>
    <xf numFmtId="3" fontId="12" fillId="0" borderId="14" xfId="126" applyNumberFormat="1" applyFont="1" applyFill="1" applyBorder="1" applyAlignment="1">
      <alignment horizontal="right" vertical="center"/>
      <protection/>
    </xf>
    <xf numFmtId="196" fontId="4" fillId="0" borderId="13" xfId="69" applyNumberFormat="1" applyFont="1" applyFill="1" applyBorder="1" applyAlignment="1">
      <alignment horizontal="center" vertical="center"/>
    </xf>
    <xf numFmtId="196" fontId="7" fillId="0" borderId="13" xfId="69" applyNumberFormat="1" applyFont="1" applyFill="1" applyBorder="1" applyAlignment="1">
      <alignment vertical="center" wrapText="1"/>
    </xf>
    <xf numFmtId="3" fontId="19" fillId="0" borderId="14" xfId="126" applyNumberFormat="1" applyFont="1" applyFill="1" applyBorder="1" applyAlignment="1">
      <alignment horizontal="right" vertical="center"/>
      <protection/>
    </xf>
    <xf numFmtId="196" fontId="12" fillId="0" borderId="13" xfId="69" applyNumberFormat="1" applyFont="1" applyFill="1" applyBorder="1" applyAlignment="1">
      <alignment vertical="center"/>
    </xf>
    <xf numFmtId="3" fontId="7" fillId="0" borderId="14" xfId="126" applyNumberFormat="1" applyFont="1" applyFill="1" applyBorder="1" applyAlignment="1">
      <alignment horizontal="center" vertical="center" wrapText="1"/>
      <protection/>
    </xf>
    <xf numFmtId="3" fontId="7" fillId="0" borderId="14" xfId="126" applyNumberFormat="1" applyFont="1" applyFill="1" applyBorder="1" applyAlignment="1">
      <alignment horizontal="left" vertical="center" wrapText="1"/>
      <protection/>
    </xf>
    <xf numFmtId="3" fontId="7" fillId="0" borderId="14" xfId="126" applyNumberFormat="1" applyFont="1" applyFill="1" applyBorder="1" applyAlignment="1">
      <alignment horizontal="right" vertical="center"/>
      <protection/>
    </xf>
    <xf numFmtId="3" fontId="15" fillId="0" borderId="14" xfId="126" applyNumberFormat="1" applyFont="1" applyFill="1" applyBorder="1" applyAlignment="1">
      <alignment horizontal="center" vertical="center" wrapText="1"/>
      <protection/>
    </xf>
    <xf numFmtId="3" fontId="15" fillId="0" borderId="14" xfId="126" applyNumberFormat="1" applyFont="1" applyFill="1" applyBorder="1" applyAlignment="1">
      <alignment horizontal="left" vertical="center" wrapText="1"/>
      <protection/>
    </xf>
    <xf numFmtId="196" fontId="4" fillId="0" borderId="13" xfId="73" applyNumberFormat="1" applyFont="1" applyFill="1" applyBorder="1" applyAlignment="1">
      <alignment horizontal="center" vertical="center"/>
    </xf>
    <xf numFmtId="196" fontId="7" fillId="0" borderId="13" xfId="73" applyNumberFormat="1" applyFont="1" applyFill="1" applyBorder="1" applyAlignment="1">
      <alignment vertical="center" wrapText="1"/>
    </xf>
    <xf numFmtId="196" fontId="21" fillId="0" borderId="13" xfId="73" applyNumberFormat="1" applyFont="1" applyFill="1" applyBorder="1" applyAlignment="1" quotePrefix="1">
      <alignment horizontal="center" vertical="center"/>
    </xf>
    <xf numFmtId="196" fontId="15" fillId="0" borderId="13" xfId="73" applyNumberFormat="1" applyFont="1" applyFill="1" applyBorder="1" applyAlignment="1">
      <alignment horizontal="left" vertical="center" wrapText="1"/>
    </xf>
    <xf numFmtId="3" fontId="15" fillId="0" borderId="14" xfId="60" applyNumberFormat="1" applyFont="1" applyFill="1" applyBorder="1" applyAlignment="1">
      <alignment horizontal="right" vertical="center"/>
    </xf>
    <xf numFmtId="3" fontId="3" fillId="0" borderId="13" xfId="143" applyNumberFormat="1" applyFont="1" applyFill="1" applyBorder="1" applyAlignment="1" quotePrefix="1">
      <alignment horizontal="right" vertical="center"/>
      <protection/>
    </xf>
    <xf numFmtId="3" fontId="12" fillId="0" borderId="15" xfId="126" applyNumberFormat="1" applyFont="1" applyFill="1" applyBorder="1" applyAlignment="1">
      <alignment horizontal="center" vertical="center"/>
      <protection/>
    </xf>
    <xf numFmtId="49" fontId="12" fillId="0" borderId="15" xfId="60" applyNumberFormat="1" applyFont="1" applyFill="1" applyBorder="1" applyAlignment="1">
      <alignment horizontal="left" vertical="center" wrapText="1"/>
    </xf>
    <xf numFmtId="3" fontId="12" fillId="0" borderId="15" xfId="60" applyNumberFormat="1" applyFont="1" applyFill="1" applyBorder="1" applyAlignment="1">
      <alignment vertical="center"/>
    </xf>
    <xf numFmtId="3" fontId="19" fillId="0" borderId="15" xfId="60" applyNumberFormat="1" applyFont="1" applyFill="1" applyBorder="1" applyAlignment="1">
      <alignment vertical="center"/>
    </xf>
    <xf numFmtId="3" fontId="7" fillId="0" borderId="16" xfId="126" applyNumberFormat="1" applyFont="1" applyFill="1" applyBorder="1" applyAlignment="1">
      <alignment horizontal="center" vertical="center"/>
      <protection/>
    </xf>
    <xf numFmtId="49" fontId="7" fillId="0" borderId="16" xfId="60" applyNumberFormat="1" applyFont="1" applyFill="1" applyBorder="1" applyAlignment="1">
      <alignment horizontal="left" vertical="center" wrapText="1"/>
    </xf>
    <xf numFmtId="3" fontId="7" fillId="0" borderId="16" xfId="60" applyNumberFormat="1" applyFont="1" applyFill="1" applyBorder="1" applyAlignment="1">
      <alignment vertical="center"/>
    </xf>
    <xf numFmtId="3" fontId="15" fillId="0" borderId="16" xfId="60" applyNumberFormat="1" applyFont="1" applyFill="1" applyBorder="1" applyAlignment="1">
      <alignment vertical="center"/>
    </xf>
    <xf numFmtId="0" fontId="12" fillId="0" borderId="0" xfId="126" applyFont="1" applyFill="1" applyAlignment="1">
      <alignment vertical="center"/>
      <protection/>
    </xf>
    <xf numFmtId="206" fontId="12" fillId="0" borderId="0" xfId="126" applyNumberFormat="1" applyFont="1" applyFill="1" applyAlignment="1">
      <alignment vertical="center"/>
      <protection/>
    </xf>
    <xf numFmtId="3" fontId="19" fillId="0" borderId="0" xfId="126" applyNumberFormat="1" applyFont="1" applyFill="1">
      <alignment/>
      <protection/>
    </xf>
    <xf numFmtId="206" fontId="12" fillId="0" borderId="0" xfId="126" applyNumberFormat="1" applyFont="1" applyFill="1" applyAlignment="1">
      <alignment vertical="center" wrapText="1"/>
      <protection/>
    </xf>
    <xf numFmtId="206" fontId="12" fillId="0" borderId="0" xfId="126" applyNumberFormat="1" applyFont="1" applyFill="1">
      <alignment/>
      <protection/>
    </xf>
    <xf numFmtId="3" fontId="7" fillId="0" borderId="11" xfId="126" applyNumberFormat="1" applyFont="1" applyFill="1" applyBorder="1" applyAlignment="1">
      <alignment horizontal="center" vertical="center" wrapText="1"/>
      <protection/>
    </xf>
    <xf numFmtId="0" fontId="16" fillId="0" borderId="0" xfId="126" applyFont="1" applyFill="1" applyAlignment="1">
      <alignment horizontal="center" vertical="top" wrapText="1"/>
      <protection/>
    </xf>
    <xf numFmtId="0" fontId="5" fillId="0" borderId="0" xfId="126" applyFont="1" applyFill="1" applyAlignment="1">
      <alignment horizontal="center"/>
      <protection/>
    </xf>
    <xf numFmtId="0" fontId="7" fillId="0" borderId="12" xfId="126" applyFont="1" applyFill="1" applyBorder="1" applyAlignment="1">
      <alignment horizontal="center" vertical="center" wrapText="1"/>
      <protection/>
    </xf>
    <xf numFmtId="0" fontId="7" fillId="0" borderId="17" xfId="126" applyFont="1" applyFill="1" applyBorder="1" applyAlignment="1">
      <alignment horizontal="center" vertical="center" wrapText="1"/>
      <protection/>
    </xf>
    <xf numFmtId="3" fontId="7" fillId="0" borderId="11" xfId="60" applyNumberFormat="1" applyFont="1" applyFill="1" applyBorder="1" applyAlignment="1">
      <alignment horizontal="center" vertical="center" wrapText="1"/>
    </xf>
    <xf numFmtId="3" fontId="12" fillId="0" borderId="11" xfId="126" applyNumberFormat="1" applyFont="1" applyFill="1" applyBorder="1" applyAlignment="1">
      <alignment horizontal="center" vertical="center" wrapText="1"/>
      <protection/>
    </xf>
    <xf numFmtId="3" fontId="12" fillId="0" borderId="11" xfId="126" applyNumberFormat="1" applyFont="1" applyFill="1" applyBorder="1" applyAlignment="1">
      <alignment horizontal="center" vertical="center"/>
      <protection/>
    </xf>
    <xf numFmtId="0" fontId="22" fillId="0" borderId="11" xfId="126" applyFont="1" applyFill="1" applyBorder="1" applyAlignment="1">
      <alignment horizontal="center" vertical="center" wrapText="1"/>
      <protection/>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2 2" xfId="44"/>
    <cellStyle name="Comma 10" xfId="45"/>
    <cellStyle name="Comma 10 10" xfId="46"/>
    <cellStyle name="Comma 10 2" xfId="47"/>
    <cellStyle name="Comma 11" xfId="48"/>
    <cellStyle name="Comma 12" xfId="49"/>
    <cellStyle name="Comma 13" xfId="50"/>
    <cellStyle name="Comma 14" xfId="51"/>
    <cellStyle name="Comma 15" xfId="52"/>
    <cellStyle name="Comma 16" xfId="53"/>
    <cellStyle name="Comma 17" xfId="54"/>
    <cellStyle name="Comma 18" xfId="55"/>
    <cellStyle name="Comma 19" xfId="56"/>
    <cellStyle name="Comma 2" xfId="57"/>
    <cellStyle name="Comma 2 2" xfId="58"/>
    <cellStyle name="Comma 2 5" xfId="59"/>
    <cellStyle name="Comma 2 5 2" xfId="60"/>
    <cellStyle name="Comma 20" xfId="61"/>
    <cellStyle name="Comma 3" xfId="62"/>
    <cellStyle name="Comma 3 2" xfId="63"/>
    <cellStyle name="Comma 4" xfId="64"/>
    <cellStyle name="Comma 4 2 2" xfId="65"/>
    <cellStyle name="Comma 4 2 2 2" xfId="66"/>
    <cellStyle name="Comma 4 2 2 2 2" xfId="67"/>
    <cellStyle name="Comma 4 2 2 2 3" xfId="68"/>
    <cellStyle name="Comma 4 2 2 2 4" xfId="69"/>
    <cellStyle name="Comma 4 2 2 3" xfId="70"/>
    <cellStyle name="Comma 4 2 2 4" xfId="71"/>
    <cellStyle name="Comma 4 2 2 5" xfId="72"/>
    <cellStyle name="Comma 5" xfId="73"/>
    <cellStyle name="Comma 5 2" xfId="74"/>
    <cellStyle name="Comma 6" xfId="75"/>
    <cellStyle name="Comma 7" xfId="76"/>
    <cellStyle name="Comma 8" xfId="77"/>
    <cellStyle name="Comma 9" xfId="78"/>
    <cellStyle name="Currency" xfId="79"/>
    <cellStyle name="Currency [0]" xfId="80"/>
    <cellStyle name="Currency 2" xfId="81"/>
    <cellStyle name="Check Cell" xfId="82"/>
    <cellStyle name="dtchi98" xfId="83"/>
    <cellStyle name="Explanatory Text" xfId="84"/>
    <cellStyle name="Followed Hyperlink" xfId="85"/>
    <cellStyle name="Good" xfId="86"/>
    <cellStyle name="HAI" xfId="87"/>
    <cellStyle name="Heading 1" xfId="88"/>
    <cellStyle name="Heading 2" xfId="89"/>
    <cellStyle name="Heading 3" xfId="90"/>
    <cellStyle name="Heading 4" xfId="91"/>
    <cellStyle name="Hyperlink" xfId="92"/>
    <cellStyle name="Hyperlink 2" xfId="93"/>
    <cellStyle name="Input" xfId="94"/>
    <cellStyle name="Linked Cell" xfId="95"/>
    <cellStyle name="Neutral" xfId="96"/>
    <cellStyle name="Normal 10" xfId="97"/>
    <cellStyle name="Normal 11" xfId="98"/>
    <cellStyle name="Normal 13" xfId="99"/>
    <cellStyle name="Normal 15" xfId="100"/>
    <cellStyle name="Normal 16" xfId="101"/>
    <cellStyle name="Normal 17" xfId="102"/>
    <cellStyle name="Normal 18" xfId="103"/>
    <cellStyle name="Normal 18 12" xfId="104"/>
    <cellStyle name="Normal 2" xfId="105"/>
    <cellStyle name="Normal 2 15" xfId="106"/>
    <cellStyle name="Normal 2 2" xfId="107"/>
    <cellStyle name="Normal 2 2 12" xfId="108"/>
    <cellStyle name="Normal 2 2 2 2" xfId="109"/>
    <cellStyle name="Normal 21" xfId="110"/>
    <cellStyle name="Normal 23" xfId="111"/>
    <cellStyle name="Normal 25" xfId="112"/>
    <cellStyle name="Normal 27" xfId="113"/>
    <cellStyle name="Normal 29" xfId="114"/>
    <cellStyle name="Normal 3" xfId="115"/>
    <cellStyle name="Normal 3 2" xfId="116"/>
    <cellStyle name="Normal 30" xfId="117"/>
    <cellStyle name="Normal 31" xfId="118"/>
    <cellStyle name="Normal 32" xfId="119"/>
    <cellStyle name="Normal 34" xfId="120"/>
    <cellStyle name="Normal 36" xfId="121"/>
    <cellStyle name="Normal 37" xfId="122"/>
    <cellStyle name="Normal 38" xfId="123"/>
    <cellStyle name="Normal 39" xfId="124"/>
    <cellStyle name="Normal 4" xfId="125"/>
    <cellStyle name="Normal 4 2" xfId="126"/>
    <cellStyle name="Normal 4 2 2" xfId="127"/>
    <cellStyle name="Normal 40" xfId="128"/>
    <cellStyle name="Normal 41" xfId="129"/>
    <cellStyle name="Normal 42" xfId="130"/>
    <cellStyle name="Normal 43" xfId="131"/>
    <cellStyle name="Normal 44" xfId="132"/>
    <cellStyle name="Normal 45" xfId="133"/>
    <cellStyle name="Normal 47" xfId="134"/>
    <cellStyle name="Normal 48" xfId="135"/>
    <cellStyle name="Normal 49" xfId="136"/>
    <cellStyle name="Normal 5" xfId="137"/>
    <cellStyle name="Normal 5 2" xfId="138"/>
    <cellStyle name="Normal 50" xfId="139"/>
    <cellStyle name="Normal 51" xfId="140"/>
    <cellStyle name="Normal 6" xfId="141"/>
    <cellStyle name="Normal 7" xfId="142"/>
    <cellStyle name="Normal 7 2 3 2 3" xfId="143"/>
    <cellStyle name="Normal 9 2 2" xfId="144"/>
    <cellStyle name="Note" xfId="145"/>
    <cellStyle name="Output" xfId="146"/>
    <cellStyle name="Percent" xfId="147"/>
    <cellStyle name="Percent 2" xfId="148"/>
    <cellStyle name="Percent 3" xfId="149"/>
    <cellStyle name="Title" xfId="150"/>
    <cellStyle name="Total" xfId="151"/>
    <cellStyle name="Warning Text"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V211"/>
  <sheetViews>
    <sheetView tabSelected="1" zoomScalePageLayoutView="0" workbookViewId="0" topLeftCell="C1">
      <selection activeCell="G19" sqref="G19"/>
    </sheetView>
  </sheetViews>
  <sheetFormatPr defaultColWidth="6.296875" defaultRowHeight="15"/>
  <cols>
    <col min="1" max="1" width="5.796875" style="25" customWidth="1"/>
    <col min="2" max="2" width="35.19921875" style="90" customWidth="1"/>
    <col min="3" max="3" width="10.796875" style="26" customWidth="1"/>
    <col min="4" max="8" width="8.69921875" style="26" customWidth="1"/>
    <col min="9" max="9" width="7.5" style="26" customWidth="1"/>
    <col min="10" max="13" width="8.69921875" style="26" customWidth="1"/>
    <col min="14" max="15" width="8.69921875" style="88" customWidth="1"/>
    <col min="16" max="17" width="8.69921875" style="26" customWidth="1"/>
    <col min="18" max="18" width="8.19921875" style="26" customWidth="1"/>
    <col min="19" max="238" width="9.19921875" style="25" customWidth="1"/>
    <col min="239" max="239" width="4" style="25" customWidth="1"/>
    <col min="240" max="240" width="27.19921875" style="25" customWidth="1"/>
    <col min="241" max="244" width="9.19921875" style="25" customWidth="1"/>
    <col min="245" max="245" width="5.19921875" style="25" bestFit="1" customWidth="1"/>
    <col min="246" max="246" width="6.5" style="25" bestFit="1" customWidth="1"/>
    <col min="247" max="247" width="5.69921875" style="25" customWidth="1"/>
    <col min="248" max="248" width="7.796875" style="25" bestFit="1" customWidth="1"/>
    <col min="249" max="249" width="6.5" style="25" customWidth="1"/>
    <col min="250" max="250" width="6.296875" style="25" customWidth="1"/>
    <col min="251" max="251" width="6.796875" style="25" customWidth="1"/>
    <col min="252" max="252" width="6.296875" style="25" customWidth="1"/>
    <col min="253" max="253" width="6.69921875" style="25" customWidth="1"/>
    <col min="254" max="16384" width="6.296875" style="25" customWidth="1"/>
  </cols>
  <sheetData>
    <row r="1" spans="1:256" ht="18">
      <c r="A1" s="2"/>
      <c r="B1" s="2"/>
      <c r="C1" s="2"/>
      <c r="D1" s="2"/>
      <c r="E1" s="2"/>
      <c r="F1" s="2"/>
      <c r="G1" s="2"/>
      <c r="H1" s="2"/>
      <c r="I1" s="2"/>
      <c r="J1" s="2"/>
      <c r="K1" s="2"/>
      <c r="L1" s="2"/>
      <c r="M1" s="2"/>
      <c r="N1" s="3"/>
      <c r="O1" s="3"/>
      <c r="P1" s="2"/>
      <c r="Q1" s="2"/>
      <c r="R1" s="1" t="s">
        <v>11</v>
      </c>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47.25" customHeight="1">
      <c r="A2" s="92" t="s">
        <v>157</v>
      </c>
      <c r="B2" s="92"/>
      <c r="C2" s="92"/>
      <c r="D2" s="92"/>
      <c r="E2" s="92"/>
      <c r="F2" s="92"/>
      <c r="G2" s="92"/>
      <c r="H2" s="92"/>
      <c r="I2" s="92"/>
      <c r="J2" s="92"/>
      <c r="K2" s="92"/>
      <c r="L2" s="92"/>
      <c r="M2" s="92"/>
      <c r="N2" s="92"/>
      <c r="O2" s="92"/>
      <c r="P2" s="92"/>
      <c r="Q2" s="92"/>
      <c r="R2" s="92"/>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21">
      <c r="A3" s="93" t="s">
        <v>10</v>
      </c>
      <c r="B3" s="93"/>
      <c r="C3" s="93"/>
      <c r="D3" s="93"/>
      <c r="E3" s="93"/>
      <c r="F3" s="93"/>
      <c r="G3" s="93"/>
      <c r="H3" s="93"/>
      <c r="I3" s="93"/>
      <c r="J3" s="93"/>
      <c r="K3" s="93"/>
      <c r="L3" s="93"/>
      <c r="M3" s="93"/>
      <c r="N3" s="93"/>
      <c r="O3" s="93"/>
      <c r="P3" s="93"/>
      <c r="Q3" s="93"/>
      <c r="R3" s="93"/>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1">
      <c r="A4" s="4"/>
      <c r="B4" s="5"/>
      <c r="C4" s="6"/>
      <c r="D4" s="6"/>
      <c r="E4" s="6"/>
      <c r="F4" s="6"/>
      <c r="G4" s="6"/>
      <c r="H4" s="6"/>
      <c r="I4" s="6"/>
      <c r="J4" s="6"/>
      <c r="K4" s="6"/>
      <c r="L4" s="6"/>
      <c r="M4" s="6"/>
      <c r="N4" s="6"/>
      <c r="O4" s="6"/>
      <c r="P4" s="6"/>
      <c r="Q4" s="6"/>
      <c r="R4" s="29" t="s">
        <v>85</v>
      </c>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13.5">
      <c r="A5" s="94" t="s">
        <v>9</v>
      </c>
      <c r="B5" s="94" t="s">
        <v>77</v>
      </c>
      <c r="C5" s="96" t="s">
        <v>7</v>
      </c>
      <c r="D5" s="97" t="s">
        <v>88</v>
      </c>
      <c r="E5" s="97" t="s">
        <v>89</v>
      </c>
      <c r="F5" s="97" t="s">
        <v>90</v>
      </c>
      <c r="G5" s="97" t="s">
        <v>87</v>
      </c>
      <c r="H5" s="97" t="s">
        <v>79</v>
      </c>
      <c r="I5" s="97" t="s">
        <v>91</v>
      </c>
      <c r="J5" s="97" t="s">
        <v>92</v>
      </c>
      <c r="K5" s="97" t="s">
        <v>80</v>
      </c>
      <c r="L5" s="97" t="s">
        <v>93</v>
      </c>
      <c r="M5" s="97" t="s">
        <v>94</v>
      </c>
      <c r="N5" s="99" t="s">
        <v>8</v>
      </c>
      <c r="O5" s="99"/>
      <c r="P5" s="97" t="s">
        <v>95</v>
      </c>
      <c r="Q5" s="97" t="s">
        <v>96</v>
      </c>
      <c r="R5" s="97" t="s">
        <v>97</v>
      </c>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48">
      <c r="A6" s="95"/>
      <c r="B6" s="95"/>
      <c r="C6" s="91"/>
      <c r="D6" s="98"/>
      <c r="E6" s="97"/>
      <c r="F6" s="97"/>
      <c r="G6" s="97"/>
      <c r="H6" s="97"/>
      <c r="I6" s="97"/>
      <c r="J6" s="97"/>
      <c r="K6" s="97"/>
      <c r="L6" s="97"/>
      <c r="M6" s="97"/>
      <c r="N6" s="8" t="s">
        <v>81</v>
      </c>
      <c r="O6" s="8" t="s">
        <v>82</v>
      </c>
      <c r="P6" s="97"/>
      <c r="Q6" s="97"/>
      <c r="R6" s="97"/>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ht="13.5">
      <c r="A7" s="9" t="s">
        <v>0</v>
      </c>
      <c r="B7" s="9" t="s">
        <v>1</v>
      </c>
      <c r="C7" s="10" t="s">
        <v>98</v>
      </c>
      <c r="D7" s="10">
        <v>2</v>
      </c>
      <c r="E7" s="10">
        <v>3</v>
      </c>
      <c r="F7" s="10">
        <v>4</v>
      </c>
      <c r="G7" s="10">
        <v>5</v>
      </c>
      <c r="H7" s="10">
        <v>6</v>
      </c>
      <c r="I7" s="10">
        <v>7</v>
      </c>
      <c r="J7" s="10">
        <v>8</v>
      </c>
      <c r="K7" s="10">
        <v>9</v>
      </c>
      <c r="L7" s="10">
        <v>10</v>
      </c>
      <c r="M7" s="10">
        <v>11</v>
      </c>
      <c r="N7" s="11">
        <v>12</v>
      </c>
      <c r="O7" s="11">
        <v>13</v>
      </c>
      <c r="P7" s="10">
        <v>14</v>
      </c>
      <c r="Q7" s="10">
        <v>15</v>
      </c>
      <c r="R7" s="10">
        <v>16</v>
      </c>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4.25">
      <c r="A8" s="32"/>
      <c r="B8" s="33" t="s">
        <v>63</v>
      </c>
      <c r="C8" s="34">
        <f aca="true" t="shared" si="0" ref="C8:R8">C9+C104</f>
        <v>2534786.66171712</v>
      </c>
      <c r="D8" s="34">
        <f t="shared" si="0"/>
        <v>653261.66171712</v>
      </c>
      <c r="E8" s="34">
        <f t="shared" si="0"/>
        <v>33879</v>
      </c>
      <c r="F8" s="34">
        <f t="shared" si="0"/>
        <v>84311</v>
      </c>
      <c r="G8" s="34">
        <f t="shared" si="0"/>
        <v>34288</v>
      </c>
      <c r="H8" s="34">
        <f t="shared" si="0"/>
        <v>502933</v>
      </c>
      <c r="I8" s="34">
        <f t="shared" si="0"/>
        <v>77886</v>
      </c>
      <c r="J8" s="34">
        <f t="shared" si="0"/>
        <v>68408</v>
      </c>
      <c r="K8" s="34">
        <f t="shared" si="0"/>
        <v>30250</v>
      </c>
      <c r="L8" s="34">
        <f t="shared" si="0"/>
        <v>31017</v>
      </c>
      <c r="M8" s="34">
        <f t="shared" si="0"/>
        <v>465081</v>
      </c>
      <c r="N8" s="35">
        <f t="shared" si="0"/>
        <v>206872</v>
      </c>
      <c r="O8" s="35">
        <f t="shared" si="0"/>
        <v>258209</v>
      </c>
      <c r="P8" s="34">
        <f t="shared" si="0"/>
        <v>394989</v>
      </c>
      <c r="Q8" s="34">
        <f t="shared" si="0"/>
        <v>137061</v>
      </c>
      <c r="R8" s="34">
        <f t="shared" si="0"/>
        <v>21422</v>
      </c>
      <c r="S8" s="36"/>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14.25">
      <c r="A9" s="37" t="s">
        <v>0</v>
      </c>
      <c r="B9" s="38" t="s">
        <v>70</v>
      </c>
      <c r="C9" s="39">
        <f aca="true" t="shared" si="1" ref="C9:R9">C10+C49+C68+C75</f>
        <v>2489295.66171712</v>
      </c>
      <c r="D9" s="39">
        <f t="shared" si="1"/>
        <v>651074.66171712</v>
      </c>
      <c r="E9" s="39">
        <f t="shared" si="1"/>
        <v>33879</v>
      </c>
      <c r="F9" s="39">
        <f t="shared" si="1"/>
        <v>84311</v>
      </c>
      <c r="G9" s="39">
        <f t="shared" si="1"/>
        <v>33768</v>
      </c>
      <c r="H9" s="39">
        <f t="shared" si="1"/>
        <v>502729</v>
      </c>
      <c r="I9" s="39">
        <f t="shared" si="1"/>
        <v>74691</v>
      </c>
      <c r="J9" s="39">
        <f t="shared" si="1"/>
        <v>67972</v>
      </c>
      <c r="K9" s="39">
        <f t="shared" si="1"/>
        <v>30250</v>
      </c>
      <c r="L9" s="39">
        <f t="shared" si="1"/>
        <v>30992</v>
      </c>
      <c r="M9" s="39">
        <f t="shared" si="1"/>
        <v>427503</v>
      </c>
      <c r="N9" s="40">
        <f t="shared" si="1"/>
        <v>182700</v>
      </c>
      <c r="O9" s="40">
        <f t="shared" si="1"/>
        <v>244803</v>
      </c>
      <c r="P9" s="39">
        <f t="shared" si="1"/>
        <v>393793</v>
      </c>
      <c r="Q9" s="39">
        <f t="shared" si="1"/>
        <v>136911</v>
      </c>
      <c r="R9" s="39">
        <f t="shared" si="1"/>
        <v>21422</v>
      </c>
      <c r="S9" s="36"/>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14.25">
      <c r="A10" s="12" t="s">
        <v>2</v>
      </c>
      <c r="B10" s="13" t="s">
        <v>19</v>
      </c>
      <c r="C10" s="14">
        <f aca="true" t="shared" si="2" ref="C10:R10">SUM(C11:C48)</f>
        <v>1944034.66171712</v>
      </c>
      <c r="D10" s="14">
        <f t="shared" si="2"/>
        <v>592254.66171712</v>
      </c>
      <c r="E10" s="14">
        <f t="shared" si="2"/>
        <v>32579</v>
      </c>
      <c r="F10" s="14">
        <f t="shared" si="2"/>
        <v>84311</v>
      </c>
      <c r="G10" s="14">
        <f t="shared" si="2"/>
        <v>33768</v>
      </c>
      <c r="H10" s="14">
        <f t="shared" si="2"/>
        <v>298212</v>
      </c>
      <c r="I10" s="14">
        <f t="shared" si="2"/>
        <v>68690</v>
      </c>
      <c r="J10" s="14">
        <f t="shared" si="2"/>
        <v>63972</v>
      </c>
      <c r="K10" s="14">
        <f t="shared" si="2"/>
        <v>30250</v>
      </c>
      <c r="L10" s="14">
        <f t="shared" si="2"/>
        <v>27542</v>
      </c>
      <c r="M10" s="14">
        <f t="shared" si="2"/>
        <v>314046</v>
      </c>
      <c r="N10" s="41">
        <f t="shared" si="2"/>
        <v>176868</v>
      </c>
      <c r="O10" s="41">
        <f t="shared" si="2"/>
        <v>137178</v>
      </c>
      <c r="P10" s="14">
        <f t="shared" si="2"/>
        <v>351499</v>
      </c>
      <c r="Q10" s="14">
        <f t="shared" si="2"/>
        <v>46911</v>
      </c>
      <c r="R10" s="14">
        <f t="shared" si="2"/>
        <v>0</v>
      </c>
      <c r="S10" s="36"/>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3.5">
      <c r="A11" s="15">
        <v>1</v>
      </c>
      <c r="B11" s="42" t="s">
        <v>101</v>
      </c>
      <c r="C11" s="43">
        <f>SUM(D11:M11)+SUM(P11:R11)</f>
        <v>12995</v>
      </c>
      <c r="D11" s="44"/>
      <c r="E11" s="44"/>
      <c r="F11" s="44"/>
      <c r="G11" s="44"/>
      <c r="H11" s="44"/>
      <c r="I11" s="44"/>
      <c r="J11" s="44"/>
      <c r="K11" s="44"/>
      <c r="L11" s="44"/>
      <c r="M11" s="44"/>
      <c r="N11" s="45"/>
      <c r="O11" s="45"/>
      <c r="P11" s="44">
        <v>12995</v>
      </c>
      <c r="Q11" s="44"/>
      <c r="R11" s="44"/>
      <c r="S11" s="3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3.5">
      <c r="A12" s="15">
        <v>2</v>
      </c>
      <c r="B12" s="42" t="s">
        <v>102</v>
      </c>
      <c r="C12" s="43">
        <f>SUM(D12:M12)+SUM(P12:R12)</f>
        <v>19919</v>
      </c>
      <c r="D12" s="44"/>
      <c r="E12" s="44"/>
      <c r="F12" s="44"/>
      <c r="G12" s="44"/>
      <c r="H12" s="44"/>
      <c r="I12" s="44"/>
      <c r="J12" s="44"/>
      <c r="K12" s="44"/>
      <c r="L12" s="44"/>
      <c r="M12" s="44">
        <v>1278</v>
      </c>
      <c r="N12" s="45"/>
      <c r="O12" s="45">
        <v>1278</v>
      </c>
      <c r="P12" s="44">
        <v>18618</v>
      </c>
      <c r="Q12" s="44">
        <v>23</v>
      </c>
      <c r="R12" s="44"/>
      <c r="S12" s="3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13.5">
      <c r="A13" s="15">
        <v>3</v>
      </c>
      <c r="B13" s="46" t="s">
        <v>20</v>
      </c>
      <c r="C13" s="43">
        <f aca="true" t="shared" si="3" ref="C13:C19">SUM(D13:M13)+SUM(P13:R13)</f>
        <v>4072</v>
      </c>
      <c r="D13" s="44"/>
      <c r="E13" s="44"/>
      <c r="F13" s="44"/>
      <c r="G13" s="44"/>
      <c r="H13" s="44"/>
      <c r="I13" s="44"/>
      <c r="J13" s="44"/>
      <c r="K13" s="44"/>
      <c r="L13" s="44"/>
      <c r="M13" s="44"/>
      <c r="N13" s="45"/>
      <c r="O13" s="45"/>
      <c r="P13" s="44">
        <v>4072</v>
      </c>
      <c r="Q13" s="44"/>
      <c r="R13" s="44"/>
      <c r="S13" s="3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13.5">
      <c r="A14" s="15">
        <v>4</v>
      </c>
      <c r="B14" s="42" t="s">
        <v>23</v>
      </c>
      <c r="C14" s="43">
        <f t="shared" si="3"/>
        <v>96119</v>
      </c>
      <c r="D14" s="44">
        <v>1026</v>
      </c>
      <c r="E14" s="44">
        <v>250</v>
      </c>
      <c r="F14" s="44"/>
      <c r="G14" s="44"/>
      <c r="H14" s="44"/>
      <c r="I14" s="44"/>
      <c r="J14" s="44"/>
      <c r="K14" s="44"/>
      <c r="L14" s="44">
        <v>3220</v>
      </c>
      <c r="M14" s="44">
        <f>35890+13537+4103+400</f>
        <v>53930</v>
      </c>
      <c r="N14" s="45"/>
      <c r="O14" s="45">
        <f>35890+13537+4103+400</f>
        <v>53930</v>
      </c>
      <c r="P14" s="44">
        <v>37693</v>
      </c>
      <c r="Q14" s="44"/>
      <c r="R14" s="44"/>
      <c r="S14" s="3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13.5">
      <c r="A15" s="15">
        <v>5</v>
      </c>
      <c r="B15" s="46" t="s">
        <v>24</v>
      </c>
      <c r="C15" s="43">
        <f t="shared" si="3"/>
        <v>9665</v>
      </c>
      <c r="D15" s="44">
        <v>318</v>
      </c>
      <c r="E15" s="44"/>
      <c r="F15" s="44"/>
      <c r="G15" s="44"/>
      <c r="H15" s="44"/>
      <c r="I15" s="44"/>
      <c r="J15" s="44"/>
      <c r="K15" s="44"/>
      <c r="L15" s="44"/>
      <c r="M15" s="44">
        <v>1000</v>
      </c>
      <c r="N15" s="45"/>
      <c r="O15" s="45">
        <v>1000</v>
      </c>
      <c r="P15" s="44">
        <v>8347</v>
      </c>
      <c r="Q15" s="44"/>
      <c r="R15" s="44"/>
      <c r="S15" s="3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13.5">
      <c r="A16" s="15">
        <v>6</v>
      </c>
      <c r="B16" s="46" t="s">
        <v>57</v>
      </c>
      <c r="C16" s="43">
        <f t="shared" si="3"/>
        <v>12222</v>
      </c>
      <c r="D16" s="44"/>
      <c r="E16" s="44"/>
      <c r="F16" s="44"/>
      <c r="G16" s="44"/>
      <c r="H16" s="44"/>
      <c r="I16" s="44"/>
      <c r="J16" s="44"/>
      <c r="K16" s="44"/>
      <c r="L16" s="44"/>
      <c r="M16" s="44">
        <v>313</v>
      </c>
      <c r="N16" s="45"/>
      <c r="O16" s="45">
        <v>313</v>
      </c>
      <c r="P16" s="44">
        <v>7489</v>
      </c>
      <c r="Q16" s="44">
        <v>4420</v>
      </c>
      <c r="R16" s="44"/>
      <c r="S16" s="3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13.5">
      <c r="A17" s="15">
        <v>7</v>
      </c>
      <c r="B17" s="46" t="s">
        <v>54</v>
      </c>
      <c r="C17" s="43">
        <f t="shared" si="3"/>
        <v>17553</v>
      </c>
      <c r="D17" s="44">
        <v>79</v>
      </c>
      <c r="E17" s="44"/>
      <c r="F17" s="44"/>
      <c r="G17" s="44"/>
      <c r="H17" s="44"/>
      <c r="I17" s="44"/>
      <c r="J17" s="44"/>
      <c r="K17" s="44"/>
      <c r="L17" s="44">
        <v>450</v>
      </c>
      <c r="M17" s="44">
        <v>10234</v>
      </c>
      <c r="N17" s="45"/>
      <c r="O17" s="45">
        <v>10234</v>
      </c>
      <c r="P17" s="44">
        <v>6790</v>
      </c>
      <c r="Q17" s="44"/>
      <c r="R17" s="44"/>
      <c r="S17" s="36"/>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3.5">
      <c r="A18" s="15">
        <v>8</v>
      </c>
      <c r="B18" s="46" t="s">
        <v>53</v>
      </c>
      <c r="C18" s="43">
        <f t="shared" si="3"/>
        <v>16802</v>
      </c>
      <c r="D18" s="44"/>
      <c r="E18" s="44">
        <v>10320</v>
      </c>
      <c r="F18" s="44"/>
      <c r="G18" s="44"/>
      <c r="H18" s="44"/>
      <c r="I18" s="44"/>
      <c r="J18" s="44"/>
      <c r="K18" s="44"/>
      <c r="L18" s="44"/>
      <c r="M18" s="44"/>
      <c r="N18" s="45"/>
      <c r="O18" s="45"/>
      <c r="P18" s="44">
        <v>6482</v>
      </c>
      <c r="Q18" s="44"/>
      <c r="R18" s="44"/>
      <c r="S18" s="36"/>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3.5">
      <c r="A19" s="15">
        <v>9</v>
      </c>
      <c r="B19" s="46" t="s">
        <v>22</v>
      </c>
      <c r="C19" s="43">
        <f t="shared" si="3"/>
        <v>11988</v>
      </c>
      <c r="D19" s="44"/>
      <c r="E19" s="44"/>
      <c r="F19" s="44"/>
      <c r="G19" s="44"/>
      <c r="H19" s="44"/>
      <c r="I19" s="44"/>
      <c r="J19" s="44"/>
      <c r="K19" s="44"/>
      <c r="L19" s="44"/>
      <c r="M19" s="44"/>
      <c r="N19" s="45"/>
      <c r="O19" s="45"/>
      <c r="P19" s="44">
        <v>11988</v>
      </c>
      <c r="Q19" s="44"/>
      <c r="R19" s="44"/>
      <c r="S19" s="3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13.5">
      <c r="A20" s="15">
        <v>10</v>
      </c>
      <c r="B20" s="46" t="s">
        <v>56</v>
      </c>
      <c r="C20" s="43">
        <f aca="true" t="shared" si="4" ref="C20:C48">SUM(D20:M20)+SUM(P20:R20)</f>
        <v>7069</v>
      </c>
      <c r="D20" s="44"/>
      <c r="E20" s="44"/>
      <c r="F20" s="44"/>
      <c r="G20" s="44"/>
      <c r="H20" s="44"/>
      <c r="I20" s="44"/>
      <c r="J20" s="44"/>
      <c r="K20" s="44"/>
      <c r="L20" s="44"/>
      <c r="M20" s="44"/>
      <c r="N20" s="45"/>
      <c r="O20" s="45"/>
      <c r="P20" s="44">
        <v>7069</v>
      </c>
      <c r="Q20" s="44"/>
      <c r="R20" s="44"/>
      <c r="S20" s="3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13.5">
      <c r="A21" s="15">
        <v>11</v>
      </c>
      <c r="B21" s="46" t="s">
        <v>55</v>
      </c>
      <c r="C21" s="43">
        <f>SUM(D21:M21)+SUM(P21:R21)</f>
        <v>175457</v>
      </c>
      <c r="D21" s="44"/>
      <c r="E21" s="44"/>
      <c r="F21" s="44"/>
      <c r="G21" s="44"/>
      <c r="H21" s="44"/>
      <c r="I21" s="44"/>
      <c r="J21" s="44"/>
      <c r="K21" s="44"/>
      <c r="L21" s="44"/>
      <c r="M21" s="44">
        <v>156868</v>
      </c>
      <c r="N21" s="45">
        <v>156868</v>
      </c>
      <c r="O21" s="45"/>
      <c r="P21" s="44">
        <v>18589</v>
      </c>
      <c r="Q21" s="44"/>
      <c r="R21" s="44"/>
      <c r="S21" s="36"/>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3.5">
      <c r="A22" s="15">
        <v>12</v>
      </c>
      <c r="B22" s="46" t="s">
        <v>52</v>
      </c>
      <c r="C22" s="43">
        <f>SUM(D22:M22)+SUM(P22:R22)</f>
        <v>436331</v>
      </c>
      <c r="D22" s="44">
        <f>395742+31715</f>
        <v>427457</v>
      </c>
      <c r="E22" s="44"/>
      <c r="F22" s="44"/>
      <c r="G22" s="44"/>
      <c r="H22" s="44"/>
      <c r="I22" s="44"/>
      <c r="J22" s="44"/>
      <c r="K22" s="44"/>
      <c r="L22" s="44">
        <v>300</v>
      </c>
      <c r="M22" s="44"/>
      <c r="N22" s="45"/>
      <c r="O22" s="45"/>
      <c r="P22" s="44">
        <v>8574</v>
      </c>
      <c r="Q22" s="44"/>
      <c r="R22" s="44"/>
      <c r="S22" s="36"/>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3.5">
      <c r="A23" s="15">
        <v>13</v>
      </c>
      <c r="B23" s="46" t="s">
        <v>51</v>
      </c>
      <c r="C23" s="43">
        <f>SUM(D23:M23)+SUM(P23:R23)</f>
        <v>321563</v>
      </c>
      <c r="D23" s="44">
        <v>15497</v>
      </c>
      <c r="E23" s="44"/>
      <c r="F23" s="44"/>
      <c r="G23" s="44"/>
      <c r="H23" s="44">
        <v>294062</v>
      </c>
      <c r="I23" s="44"/>
      <c r="J23" s="44"/>
      <c r="K23" s="44"/>
      <c r="L23" s="44"/>
      <c r="M23" s="44">
        <v>12</v>
      </c>
      <c r="N23" s="45"/>
      <c r="O23" s="45">
        <v>12</v>
      </c>
      <c r="P23" s="44">
        <v>11992</v>
      </c>
      <c r="Q23" s="44"/>
      <c r="R23" s="44"/>
      <c r="S23" s="36"/>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3.5">
      <c r="A24" s="15">
        <v>14</v>
      </c>
      <c r="B24" s="46" t="s">
        <v>27</v>
      </c>
      <c r="C24" s="43">
        <f>SUM(D24:M24)+SUM(P24:R24)</f>
        <v>99884</v>
      </c>
      <c r="D24" s="44">
        <v>48356</v>
      </c>
      <c r="E24" s="44"/>
      <c r="F24" s="44"/>
      <c r="G24" s="44"/>
      <c r="H24" s="44"/>
      <c r="I24" s="44">
        <v>105</v>
      </c>
      <c r="J24" s="44"/>
      <c r="K24" s="44"/>
      <c r="L24" s="44"/>
      <c r="M24" s="44">
        <v>317</v>
      </c>
      <c r="N24" s="45"/>
      <c r="O24" s="45">
        <v>317</v>
      </c>
      <c r="P24" s="44">
        <v>8938</v>
      </c>
      <c r="Q24" s="44">
        <v>42168</v>
      </c>
      <c r="R24" s="44"/>
      <c r="S24" s="36"/>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3.5">
      <c r="A25" s="15">
        <v>15</v>
      </c>
      <c r="B25" s="46" t="s">
        <v>15</v>
      </c>
      <c r="C25" s="43">
        <f t="shared" si="4"/>
        <v>89960</v>
      </c>
      <c r="D25" s="44">
        <v>26500</v>
      </c>
      <c r="E25" s="44"/>
      <c r="F25" s="44"/>
      <c r="G25" s="44"/>
      <c r="H25" s="44">
        <v>700</v>
      </c>
      <c r="I25" s="44">
        <v>21883</v>
      </c>
      <c r="J25" s="44"/>
      <c r="K25" s="44">
        <v>30250</v>
      </c>
      <c r="L25" s="44">
        <v>250</v>
      </c>
      <c r="M25" s="44">
        <v>3266</v>
      </c>
      <c r="N25" s="45"/>
      <c r="O25" s="45">
        <v>3266</v>
      </c>
      <c r="P25" s="44">
        <v>7111</v>
      </c>
      <c r="Q25" s="44"/>
      <c r="R25" s="44"/>
      <c r="S25" s="3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3.5">
      <c r="A26" s="15">
        <v>16</v>
      </c>
      <c r="B26" s="46" t="s">
        <v>17</v>
      </c>
      <c r="C26" s="43">
        <f t="shared" si="4"/>
        <v>57816</v>
      </c>
      <c r="D26" s="44"/>
      <c r="E26" s="44"/>
      <c r="F26" s="44"/>
      <c r="G26" s="44"/>
      <c r="H26" s="44"/>
      <c r="I26" s="44"/>
      <c r="J26" s="44"/>
      <c r="K26" s="44"/>
      <c r="L26" s="44">
        <v>16250</v>
      </c>
      <c r="M26" s="44">
        <v>32499</v>
      </c>
      <c r="N26" s="45"/>
      <c r="O26" s="45">
        <v>32499</v>
      </c>
      <c r="P26" s="44">
        <v>9067</v>
      </c>
      <c r="Q26" s="44"/>
      <c r="R26" s="44"/>
      <c r="S26" s="36"/>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3.5">
      <c r="A27" s="15">
        <v>17</v>
      </c>
      <c r="B27" s="46" t="s">
        <v>21</v>
      </c>
      <c r="C27" s="43">
        <f>SUM(D27:M27)+SUM(P27:R27)</f>
        <v>33408</v>
      </c>
      <c r="D27" s="44">
        <v>1143</v>
      </c>
      <c r="E27" s="43">
        <v>21987</v>
      </c>
      <c r="F27" s="44"/>
      <c r="G27" s="44"/>
      <c r="H27" s="44"/>
      <c r="I27" s="44">
        <v>201</v>
      </c>
      <c r="J27" s="44"/>
      <c r="K27" s="44"/>
      <c r="L27" s="44">
        <v>100</v>
      </c>
      <c r="M27" s="44"/>
      <c r="N27" s="45"/>
      <c r="O27" s="45"/>
      <c r="P27" s="44">
        <v>9977</v>
      </c>
      <c r="Q27" s="44"/>
      <c r="R27" s="44"/>
      <c r="S27" s="3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3.5">
      <c r="A28" s="15">
        <v>18</v>
      </c>
      <c r="B28" s="46" t="s">
        <v>26</v>
      </c>
      <c r="C28" s="43">
        <f>SUM(D28:M28)+SUM(P28:R28)</f>
        <v>65755</v>
      </c>
      <c r="D28" s="44">
        <v>22680</v>
      </c>
      <c r="E28" s="44"/>
      <c r="F28" s="44"/>
      <c r="G28" s="44"/>
      <c r="H28" s="44"/>
      <c r="I28" s="44"/>
      <c r="J28" s="44"/>
      <c r="K28" s="44"/>
      <c r="L28" s="44"/>
      <c r="M28" s="44">
        <v>1634</v>
      </c>
      <c r="N28" s="45"/>
      <c r="O28" s="45">
        <v>1634</v>
      </c>
      <c r="P28" s="44">
        <v>41441</v>
      </c>
      <c r="Q28" s="44"/>
      <c r="R28" s="44"/>
      <c r="S28" s="36"/>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13.5">
      <c r="A29" s="15">
        <v>19</v>
      </c>
      <c r="B29" s="46" t="s">
        <v>25</v>
      </c>
      <c r="C29" s="43">
        <f t="shared" si="4"/>
        <v>8834</v>
      </c>
      <c r="D29" s="44"/>
      <c r="E29" s="44"/>
      <c r="F29" s="44"/>
      <c r="G29" s="44"/>
      <c r="H29" s="44"/>
      <c r="I29" s="44"/>
      <c r="J29" s="44"/>
      <c r="K29" s="44"/>
      <c r="L29" s="44"/>
      <c r="M29" s="44"/>
      <c r="N29" s="45"/>
      <c r="O29" s="45"/>
      <c r="P29" s="44">
        <v>8834</v>
      </c>
      <c r="Q29" s="44"/>
      <c r="R29" s="44"/>
      <c r="S29" s="3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3.5">
      <c r="A30" s="15">
        <v>20</v>
      </c>
      <c r="B30" s="47" t="s">
        <v>31</v>
      </c>
      <c r="C30" s="43">
        <f t="shared" si="4"/>
        <v>63972</v>
      </c>
      <c r="D30" s="44"/>
      <c r="E30" s="44"/>
      <c r="F30" s="44"/>
      <c r="G30" s="44"/>
      <c r="H30" s="44"/>
      <c r="I30" s="44"/>
      <c r="J30" s="44">
        <v>63972</v>
      </c>
      <c r="K30" s="44"/>
      <c r="L30" s="44"/>
      <c r="M30" s="44"/>
      <c r="N30" s="45"/>
      <c r="O30" s="45"/>
      <c r="P30" s="44"/>
      <c r="Q30" s="44"/>
      <c r="R30" s="44"/>
      <c r="S30" s="3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3.5">
      <c r="A31" s="15">
        <v>21</v>
      </c>
      <c r="B31" s="46" t="s">
        <v>13</v>
      </c>
      <c r="C31" s="43">
        <f t="shared" si="4"/>
        <v>104209</v>
      </c>
      <c r="D31" s="43">
        <v>3090</v>
      </c>
      <c r="E31" s="43"/>
      <c r="F31" s="43"/>
      <c r="G31" s="43"/>
      <c r="H31" s="43">
        <v>3150</v>
      </c>
      <c r="I31" s="18">
        <v>23744</v>
      </c>
      <c r="J31" s="18"/>
      <c r="K31" s="18"/>
      <c r="L31" s="43"/>
      <c r="M31" s="43"/>
      <c r="N31" s="48"/>
      <c r="O31" s="48"/>
      <c r="P31" s="43">
        <v>73925</v>
      </c>
      <c r="Q31" s="43">
        <v>300</v>
      </c>
      <c r="R31" s="43"/>
      <c r="S31" s="36"/>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13.5">
      <c r="A32" s="15">
        <v>22</v>
      </c>
      <c r="B32" s="47" t="s">
        <v>62</v>
      </c>
      <c r="C32" s="43">
        <f t="shared" si="4"/>
        <v>6208</v>
      </c>
      <c r="D32" s="44"/>
      <c r="E32" s="44"/>
      <c r="F32" s="44"/>
      <c r="G32" s="44"/>
      <c r="H32" s="44"/>
      <c r="I32" s="44"/>
      <c r="J32" s="44"/>
      <c r="K32" s="44"/>
      <c r="L32" s="44">
        <v>200</v>
      </c>
      <c r="M32" s="44"/>
      <c r="N32" s="45"/>
      <c r="O32" s="45"/>
      <c r="P32" s="20">
        <v>6008</v>
      </c>
      <c r="Q32" s="44"/>
      <c r="R32" s="44"/>
      <c r="S32" s="3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3.5">
      <c r="A33" s="15">
        <v>23</v>
      </c>
      <c r="B33" s="47" t="s">
        <v>84</v>
      </c>
      <c r="C33" s="43">
        <f t="shared" si="4"/>
        <v>10169</v>
      </c>
      <c r="D33" s="44">
        <v>1803</v>
      </c>
      <c r="E33" s="44"/>
      <c r="F33" s="44"/>
      <c r="G33" s="44"/>
      <c r="H33" s="44"/>
      <c r="I33" s="44">
        <v>1711</v>
      </c>
      <c r="J33" s="44"/>
      <c r="K33" s="44"/>
      <c r="L33" s="44">
        <v>250</v>
      </c>
      <c r="M33" s="44"/>
      <c r="N33" s="45"/>
      <c r="O33" s="45"/>
      <c r="P33" s="20">
        <v>6405</v>
      </c>
      <c r="Q33" s="44"/>
      <c r="R33" s="44"/>
      <c r="S33" s="3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3.5">
      <c r="A34" s="15">
        <v>24</v>
      </c>
      <c r="B34" s="47" t="s">
        <v>60</v>
      </c>
      <c r="C34" s="43">
        <f t="shared" si="4"/>
        <v>5247</v>
      </c>
      <c r="D34" s="44"/>
      <c r="E34" s="44"/>
      <c r="F34" s="44"/>
      <c r="G34" s="44"/>
      <c r="H34" s="44"/>
      <c r="I34" s="44"/>
      <c r="J34" s="44"/>
      <c r="K34" s="44"/>
      <c r="L34" s="44">
        <v>142</v>
      </c>
      <c r="M34" s="44"/>
      <c r="N34" s="45"/>
      <c r="O34" s="45"/>
      <c r="P34" s="20">
        <v>5105</v>
      </c>
      <c r="Q34" s="44"/>
      <c r="R34" s="44"/>
      <c r="S34" s="3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3.5">
      <c r="A35" s="15">
        <v>25</v>
      </c>
      <c r="B35" s="47" t="s">
        <v>61</v>
      </c>
      <c r="C35" s="43">
        <f t="shared" si="4"/>
        <v>4672</v>
      </c>
      <c r="D35" s="44"/>
      <c r="E35" s="44"/>
      <c r="F35" s="44"/>
      <c r="G35" s="44"/>
      <c r="H35" s="44"/>
      <c r="I35" s="44"/>
      <c r="J35" s="44"/>
      <c r="K35" s="44"/>
      <c r="L35" s="44">
        <v>150</v>
      </c>
      <c r="M35" s="44">
        <v>190</v>
      </c>
      <c r="N35" s="45"/>
      <c r="O35" s="45">
        <v>190</v>
      </c>
      <c r="P35" s="20">
        <v>4332</v>
      </c>
      <c r="Q35" s="44"/>
      <c r="R35" s="44"/>
      <c r="S35" s="3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3.5">
      <c r="A36" s="15">
        <v>26</v>
      </c>
      <c r="B36" s="47" t="s">
        <v>59</v>
      </c>
      <c r="C36" s="43">
        <f t="shared" si="4"/>
        <v>2881</v>
      </c>
      <c r="D36" s="44"/>
      <c r="E36" s="44"/>
      <c r="F36" s="44"/>
      <c r="G36" s="44"/>
      <c r="H36" s="44"/>
      <c r="I36" s="44"/>
      <c r="J36" s="44"/>
      <c r="K36" s="44"/>
      <c r="L36" s="44"/>
      <c r="M36" s="44"/>
      <c r="N36" s="45"/>
      <c r="O36" s="45"/>
      <c r="P36" s="20">
        <v>2881</v>
      </c>
      <c r="Q36" s="44"/>
      <c r="R36" s="44"/>
      <c r="S36" s="3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3.5">
      <c r="A37" s="15">
        <v>27</v>
      </c>
      <c r="B37" s="46" t="s">
        <v>34</v>
      </c>
      <c r="C37" s="43">
        <f t="shared" si="4"/>
        <v>35928</v>
      </c>
      <c r="D37" s="44">
        <v>1080</v>
      </c>
      <c r="E37" s="44"/>
      <c r="F37" s="44"/>
      <c r="G37" s="44">
        <v>33768</v>
      </c>
      <c r="H37" s="44"/>
      <c r="I37" s="44"/>
      <c r="J37" s="44"/>
      <c r="K37" s="44"/>
      <c r="L37" s="44">
        <v>1080</v>
      </c>
      <c r="M37" s="44"/>
      <c r="N37" s="45"/>
      <c r="O37" s="45"/>
      <c r="P37" s="44"/>
      <c r="Q37" s="44"/>
      <c r="R37" s="44"/>
      <c r="S37" s="3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13.5">
      <c r="A38" s="15">
        <v>28</v>
      </c>
      <c r="B38" s="46" t="s">
        <v>35</v>
      </c>
      <c r="C38" s="43">
        <f t="shared" si="4"/>
        <v>71372</v>
      </c>
      <c r="D38" s="44">
        <v>6139</v>
      </c>
      <c r="E38" s="44">
        <v>22</v>
      </c>
      <c r="F38" s="44">
        <v>65211</v>
      </c>
      <c r="G38" s="44"/>
      <c r="H38" s="44"/>
      <c r="I38" s="44"/>
      <c r="J38" s="44"/>
      <c r="K38" s="44"/>
      <c r="L38" s="44"/>
      <c r="M38" s="44"/>
      <c r="N38" s="45"/>
      <c r="O38" s="45"/>
      <c r="P38" s="44"/>
      <c r="Q38" s="44"/>
      <c r="R38" s="44"/>
      <c r="S38" s="3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ht="13.5">
      <c r="A39" s="15">
        <v>29</v>
      </c>
      <c r="B39" s="49" t="s">
        <v>36</v>
      </c>
      <c r="C39" s="43">
        <f t="shared" si="4"/>
        <v>19100</v>
      </c>
      <c r="D39" s="44"/>
      <c r="E39" s="44"/>
      <c r="F39" s="44">
        <v>19100</v>
      </c>
      <c r="G39" s="44"/>
      <c r="H39" s="44"/>
      <c r="I39" s="44"/>
      <c r="J39" s="44"/>
      <c r="K39" s="44"/>
      <c r="L39" s="44"/>
      <c r="M39" s="44"/>
      <c r="N39" s="45"/>
      <c r="O39" s="45"/>
      <c r="P39" s="44"/>
      <c r="Q39" s="44"/>
      <c r="R39" s="44"/>
      <c r="S39" s="3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13.5">
      <c r="A40" s="15">
        <v>30</v>
      </c>
      <c r="B40" s="47" t="s">
        <v>29</v>
      </c>
      <c r="C40" s="43">
        <f aca="true" t="shared" si="5" ref="C40:C47">SUM(D40:M40)+SUM(P40:R40)</f>
        <v>11219</v>
      </c>
      <c r="D40" s="44"/>
      <c r="E40" s="44"/>
      <c r="F40" s="44"/>
      <c r="G40" s="44"/>
      <c r="H40" s="44"/>
      <c r="I40" s="44">
        <v>11055</v>
      </c>
      <c r="J40" s="44"/>
      <c r="K40" s="44"/>
      <c r="L40" s="44"/>
      <c r="M40" s="44">
        <v>164</v>
      </c>
      <c r="N40" s="45"/>
      <c r="O40" s="45">
        <v>164</v>
      </c>
      <c r="P40" s="44"/>
      <c r="Q40" s="44"/>
      <c r="R40" s="44"/>
      <c r="S40" s="3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13.5">
      <c r="A41" s="15">
        <v>31</v>
      </c>
      <c r="B41" s="47" t="s">
        <v>33</v>
      </c>
      <c r="C41" s="43">
        <f t="shared" si="5"/>
        <v>20394</v>
      </c>
      <c r="D41" s="44">
        <v>20394</v>
      </c>
      <c r="E41" s="44"/>
      <c r="F41" s="44"/>
      <c r="G41" s="44"/>
      <c r="H41" s="44"/>
      <c r="I41" s="44"/>
      <c r="J41" s="44"/>
      <c r="K41" s="44"/>
      <c r="L41" s="44"/>
      <c r="M41" s="44"/>
      <c r="N41" s="45"/>
      <c r="O41" s="45"/>
      <c r="P41" s="44"/>
      <c r="Q41" s="44"/>
      <c r="R41" s="44"/>
      <c r="S41" s="3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13.5">
      <c r="A42" s="15">
        <v>32</v>
      </c>
      <c r="B42" s="47" t="s">
        <v>28</v>
      </c>
      <c r="C42" s="43">
        <f t="shared" si="5"/>
        <v>27041</v>
      </c>
      <c r="D42" s="44"/>
      <c r="E42" s="44"/>
      <c r="F42" s="44"/>
      <c r="G42" s="44"/>
      <c r="H42" s="44"/>
      <c r="I42" s="44"/>
      <c r="J42" s="44"/>
      <c r="K42" s="44"/>
      <c r="L42" s="44">
        <v>700</v>
      </c>
      <c r="M42" s="44">
        <v>26341</v>
      </c>
      <c r="N42" s="45"/>
      <c r="O42" s="45">
        <v>26341</v>
      </c>
      <c r="P42" s="44"/>
      <c r="Q42" s="44"/>
      <c r="R42" s="44"/>
      <c r="S42" s="3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13.5">
      <c r="A43" s="15">
        <v>33</v>
      </c>
      <c r="B43" s="47" t="s">
        <v>32</v>
      </c>
      <c r="C43" s="43">
        <f t="shared" si="5"/>
        <v>16692.661717119998</v>
      </c>
      <c r="D43" s="44">
        <v>16692.661717119998</v>
      </c>
      <c r="E43" s="44"/>
      <c r="F43" s="44"/>
      <c r="G43" s="44"/>
      <c r="H43" s="44"/>
      <c r="I43" s="44"/>
      <c r="J43" s="44"/>
      <c r="K43" s="44"/>
      <c r="L43" s="44"/>
      <c r="M43" s="44"/>
      <c r="N43" s="45"/>
      <c r="O43" s="45"/>
      <c r="P43" s="44"/>
      <c r="Q43" s="44"/>
      <c r="R43" s="44"/>
      <c r="S43" s="3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ht="13.5">
      <c r="A44" s="15">
        <v>34</v>
      </c>
      <c r="B44" s="46" t="s">
        <v>58</v>
      </c>
      <c r="C44" s="43">
        <f t="shared" si="5"/>
        <v>32977</v>
      </c>
      <c r="D44" s="44"/>
      <c r="E44" s="44"/>
      <c r="F44" s="44"/>
      <c r="G44" s="44"/>
      <c r="H44" s="44"/>
      <c r="I44" s="44"/>
      <c r="J44" s="44"/>
      <c r="K44" s="44"/>
      <c r="L44" s="44">
        <v>200</v>
      </c>
      <c r="M44" s="44">
        <f>20000+6000</f>
        <v>26000</v>
      </c>
      <c r="N44" s="45">
        <v>20000</v>
      </c>
      <c r="O44" s="45">
        <v>6000</v>
      </c>
      <c r="P44" s="44">
        <v>6777</v>
      </c>
      <c r="Q44" s="44"/>
      <c r="R44" s="44"/>
      <c r="S44" s="3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ht="13.5">
      <c r="A45" s="15">
        <v>35</v>
      </c>
      <c r="B45" s="49" t="s">
        <v>30</v>
      </c>
      <c r="C45" s="43">
        <f t="shared" si="5"/>
        <v>14241</v>
      </c>
      <c r="D45" s="44"/>
      <c r="E45" s="44"/>
      <c r="F45" s="44"/>
      <c r="G45" s="44"/>
      <c r="H45" s="44"/>
      <c r="I45" s="44">
        <v>9991</v>
      </c>
      <c r="J45" s="44"/>
      <c r="K45" s="44"/>
      <c r="L45" s="44">
        <v>4250</v>
      </c>
      <c r="M45" s="44"/>
      <c r="N45" s="45"/>
      <c r="O45" s="45"/>
      <c r="P45" s="44"/>
      <c r="Q45" s="44"/>
      <c r="R45" s="44"/>
      <c r="S45" s="3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ht="27">
      <c r="A46" s="15">
        <v>36</v>
      </c>
      <c r="B46" s="49" t="s">
        <v>78</v>
      </c>
      <c r="C46" s="43">
        <f t="shared" si="5"/>
        <v>300</v>
      </c>
      <c r="D46" s="44"/>
      <c r="E46" s="44"/>
      <c r="F46" s="44"/>
      <c r="G46" s="44"/>
      <c r="H46" s="44">
        <v>300</v>
      </c>
      <c r="I46" s="44"/>
      <c r="J46" s="44"/>
      <c r="K46" s="44"/>
      <c r="L46" s="44"/>
      <c r="M46" s="44"/>
      <c r="N46" s="45"/>
      <c r="O46" s="45"/>
      <c r="P46" s="44"/>
      <c r="Q46" s="44"/>
      <c r="R46" s="44"/>
      <c r="S46" s="3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ht="13.5">
      <c r="A47" s="15">
        <v>37</v>
      </c>
      <c r="B47" s="49" t="s">
        <v>158</v>
      </c>
      <c r="C47" s="43">
        <f t="shared" si="5"/>
        <v>0</v>
      </c>
      <c r="D47" s="44"/>
      <c r="E47" s="44"/>
      <c r="F47" s="44"/>
      <c r="G47" s="44"/>
      <c r="H47" s="44"/>
      <c r="I47" s="44"/>
      <c r="J47" s="44"/>
      <c r="K47" s="44"/>
      <c r="L47" s="44"/>
      <c r="M47" s="44"/>
      <c r="N47" s="45"/>
      <c r="O47" s="45"/>
      <c r="P47" s="44"/>
      <c r="Q47" s="44"/>
      <c r="R47" s="44"/>
      <c r="S47" s="3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ht="13.5">
      <c r="A48" s="15">
        <v>38</v>
      </c>
      <c r="B48" s="46"/>
      <c r="C48" s="43">
        <f t="shared" si="4"/>
        <v>0</v>
      </c>
      <c r="D48" s="44"/>
      <c r="E48" s="44"/>
      <c r="F48" s="44"/>
      <c r="G48" s="44"/>
      <c r="H48" s="44"/>
      <c r="I48" s="44"/>
      <c r="J48" s="44"/>
      <c r="K48" s="44"/>
      <c r="L48" s="44"/>
      <c r="M48" s="44"/>
      <c r="N48" s="45"/>
      <c r="O48" s="45"/>
      <c r="P48" s="44"/>
      <c r="Q48" s="44"/>
      <c r="R48" s="44"/>
      <c r="S48" s="3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ht="13.5">
      <c r="A49" s="21" t="s">
        <v>3</v>
      </c>
      <c r="B49" s="50" t="s">
        <v>64</v>
      </c>
      <c r="C49" s="51">
        <f>SUM(C50:C67)</f>
        <v>16556</v>
      </c>
      <c r="D49" s="51">
        <f aca="true" t="shared" si="6" ref="D49:R49">SUM(D50:D67)</f>
        <v>1820</v>
      </c>
      <c r="E49" s="51">
        <f t="shared" si="6"/>
        <v>200</v>
      </c>
      <c r="F49" s="51">
        <f t="shared" si="6"/>
        <v>0</v>
      </c>
      <c r="G49" s="51">
        <f t="shared" si="6"/>
        <v>0</v>
      </c>
      <c r="H49" s="51">
        <f t="shared" si="6"/>
        <v>0</v>
      </c>
      <c r="I49" s="51">
        <f t="shared" si="6"/>
        <v>0</v>
      </c>
      <c r="J49" s="51">
        <f t="shared" si="6"/>
        <v>0</v>
      </c>
      <c r="K49" s="51">
        <f t="shared" si="6"/>
        <v>0</v>
      </c>
      <c r="L49" s="51">
        <f t="shared" si="6"/>
        <v>100</v>
      </c>
      <c r="M49" s="51">
        <f t="shared" si="6"/>
        <v>270</v>
      </c>
      <c r="N49" s="51">
        <f t="shared" si="6"/>
        <v>0</v>
      </c>
      <c r="O49" s="51">
        <f t="shared" si="6"/>
        <v>270</v>
      </c>
      <c r="P49" s="51">
        <f t="shared" si="6"/>
        <v>14166</v>
      </c>
      <c r="Q49" s="51">
        <f t="shared" si="6"/>
        <v>0</v>
      </c>
      <c r="R49" s="51">
        <f t="shared" si="6"/>
        <v>0</v>
      </c>
      <c r="S49" s="3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ht="13.5">
      <c r="A50" s="15">
        <v>1</v>
      </c>
      <c r="B50" s="49" t="s">
        <v>71</v>
      </c>
      <c r="C50" s="43">
        <f aca="true" t="shared" si="7" ref="C50:C74">SUM(D50:M50)+SUM(P50:R50)</f>
        <v>390</v>
      </c>
      <c r="D50" s="44"/>
      <c r="E50" s="44"/>
      <c r="F50" s="44"/>
      <c r="G50" s="44"/>
      <c r="H50" s="44"/>
      <c r="I50" s="44"/>
      <c r="J50" s="44"/>
      <c r="K50" s="44"/>
      <c r="L50" s="44"/>
      <c r="M50" s="44"/>
      <c r="N50" s="45"/>
      <c r="O50" s="45"/>
      <c r="P50" s="44">
        <v>390</v>
      </c>
      <c r="Q50" s="44"/>
      <c r="R50" s="44"/>
      <c r="S50" s="3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ht="13.5">
      <c r="A51" s="15">
        <v>2</v>
      </c>
      <c r="B51" s="49" t="s">
        <v>65</v>
      </c>
      <c r="C51" s="43">
        <f t="shared" si="7"/>
        <v>390</v>
      </c>
      <c r="D51" s="44"/>
      <c r="E51" s="44"/>
      <c r="F51" s="44"/>
      <c r="G51" s="44"/>
      <c r="H51" s="44"/>
      <c r="I51" s="44"/>
      <c r="J51" s="44"/>
      <c r="K51" s="44"/>
      <c r="L51" s="44"/>
      <c r="M51" s="44"/>
      <c r="N51" s="45"/>
      <c r="O51" s="45"/>
      <c r="P51" s="44">
        <v>390</v>
      </c>
      <c r="Q51" s="44"/>
      <c r="R51" s="44"/>
      <c r="S51" s="3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ht="13.5">
      <c r="A52" s="15">
        <v>3</v>
      </c>
      <c r="B52" s="49" t="s">
        <v>66</v>
      </c>
      <c r="C52" s="43">
        <f t="shared" si="7"/>
        <v>390</v>
      </c>
      <c r="D52" s="44"/>
      <c r="E52" s="44"/>
      <c r="F52" s="44"/>
      <c r="G52" s="44"/>
      <c r="H52" s="44"/>
      <c r="I52" s="44"/>
      <c r="J52" s="44"/>
      <c r="K52" s="44"/>
      <c r="L52" s="44"/>
      <c r="M52" s="44"/>
      <c r="N52" s="45"/>
      <c r="O52" s="45"/>
      <c r="P52" s="44">
        <v>390</v>
      </c>
      <c r="Q52" s="44"/>
      <c r="R52" s="44"/>
      <c r="S52" s="3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ht="27">
      <c r="A53" s="15">
        <v>4</v>
      </c>
      <c r="B53" s="22" t="s">
        <v>72</v>
      </c>
      <c r="C53" s="43">
        <f>SUM(D53:M53)+SUM(P53:R53)</f>
        <v>390</v>
      </c>
      <c r="D53" s="44"/>
      <c r="E53" s="44"/>
      <c r="F53" s="44"/>
      <c r="G53" s="44"/>
      <c r="H53" s="44"/>
      <c r="I53" s="44"/>
      <c r="J53" s="44"/>
      <c r="K53" s="44"/>
      <c r="L53" s="44"/>
      <c r="M53" s="44"/>
      <c r="N53" s="45"/>
      <c r="O53" s="45"/>
      <c r="P53" s="44">
        <v>390</v>
      </c>
      <c r="Q53" s="44"/>
      <c r="R53" s="44"/>
      <c r="S53" s="3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ht="13.5">
      <c r="A54" s="15">
        <v>5</v>
      </c>
      <c r="B54" s="46" t="s">
        <v>45</v>
      </c>
      <c r="C54" s="43">
        <f t="shared" si="7"/>
        <v>4397</v>
      </c>
      <c r="D54" s="44">
        <v>1520</v>
      </c>
      <c r="E54" s="44"/>
      <c r="F54" s="44"/>
      <c r="G54" s="44"/>
      <c r="H54" s="44"/>
      <c r="I54" s="44"/>
      <c r="J54" s="44"/>
      <c r="K54" s="44"/>
      <c r="L54" s="44"/>
      <c r="M54" s="44">
        <v>270</v>
      </c>
      <c r="N54" s="45"/>
      <c r="O54" s="45">
        <v>270</v>
      </c>
      <c r="P54" s="44">
        <v>2607</v>
      </c>
      <c r="Q54" s="44"/>
      <c r="R54" s="44"/>
      <c r="S54" s="36"/>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3.5">
      <c r="A55" s="15">
        <v>6</v>
      </c>
      <c r="B55" s="46" t="s">
        <v>41</v>
      </c>
      <c r="C55" s="43">
        <f t="shared" si="7"/>
        <v>1243</v>
      </c>
      <c r="D55" s="44"/>
      <c r="E55" s="44">
        <v>200</v>
      </c>
      <c r="F55" s="44"/>
      <c r="G55" s="44"/>
      <c r="H55" s="44"/>
      <c r="I55" s="44"/>
      <c r="J55" s="44"/>
      <c r="K55" s="44"/>
      <c r="L55" s="44">
        <v>100</v>
      </c>
      <c r="M55" s="44"/>
      <c r="N55" s="45"/>
      <c r="O55" s="45"/>
      <c r="P55" s="44">
        <v>943</v>
      </c>
      <c r="Q55" s="44"/>
      <c r="R55" s="44"/>
      <c r="S55" s="3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ht="13.5">
      <c r="A56" s="15">
        <v>7</v>
      </c>
      <c r="B56" s="52" t="s">
        <v>48</v>
      </c>
      <c r="C56" s="43">
        <f t="shared" si="7"/>
        <v>647</v>
      </c>
      <c r="D56" s="44"/>
      <c r="E56" s="44"/>
      <c r="F56" s="44"/>
      <c r="G56" s="44"/>
      <c r="H56" s="44"/>
      <c r="I56" s="44"/>
      <c r="J56" s="44"/>
      <c r="K56" s="44"/>
      <c r="L56" s="44"/>
      <c r="M56" s="44"/>
      <c r="N56" s="45"/>
      <c r="O56" s="45"/>
      <c r="P56" s="44">
        <v>647</v>
      </c>
      <c r="Q56" s="44"/>
      <c r="R56" s="44"/>
      <c r="S56" s="36"/>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3.5">
      <c r="A57" s="15">
        <v>8</v>
      </c>
      <c r="B57" s="46" t="s">
        <v>44</v>
      </c>
      <c r="C57" s="43">
        <f t="shared" si="7"/>
        <v>1882</v>
      </c>
      <c r="D57" s="44"/>
      <c r="E57" s="44"/>
      <c r="F57" s="44"/>
      <c r="G57" s="44"/>
      <c r="H57" s="44"/>
      <c r="I57" s="44"/>
      <c r="J57" s="44"/>
      <c r="K57" s="44"/>
      <c r="L57" s="44"/>
      <c r="M57" s="44"/>
      <c r="N57" s="45"/>
      <c r="O57" s="45"/>
      <c r="P57" s="44">
        <v>1882</v>
      </c>
      <c r="Q57" s="44"/>
      <c r="R57" s="44"/>
      <c r="S57" s="3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ht="13.5">
      <c r="A58" s="15">
        <v>9</v>
      </c>
      <c r="B58" s="46" t="s">
        <v>37</v>
      </c>
      <c r="C58" s="43">
        <f t="shared" si="7"/>
        <v>629</v>
      </c>
      <c r="D58" s="44"/>
      <c r="E58" s="44"/>
      <c r="F58" s="44"/>
      <c r="G58" s="44"/>
      <c r="H58" s="44"/>
      <c r="I58" s="44"/>
      <c r="J58" s="44"/>
      <c r="K58" s="44"/>
      <c r="L58" s="44"/>
      <c r="M58" s="44"/>
      <c r="N58" s="45"/>
      <c r="O58" s="45"/>
      <c r="P58" s="44">
        <v>629</v>
      </c>
      <c r="Q58" s="44"/>
      <c r="R58" s="44"/>
      <c r="S58" s="3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ht="13.5">
      <c r="A59" s="15">
        <v>10</v>
      </c>
      <c r="B59" s="46" t="s">
        <v>38</v>
      </c>
      <c r="C59" s="43">
        <f t="shared" si="7"/>
        <v>383</v>
      </c>
      <c r="D59" s="44"/>
      <c r="E59" s="44"/>
      <c r="F59" s="44"/>
      <c r="G59" s="44"/>
      <c r="H59" s="44"/>
      <c r="I59" s="44"/>
      <c r="J59" s="44"/>
      <c r="K59" s="44"/>
      <c r="L59" s="44"/>
      <c r="M59" s="44"/>
      <c r="N59" s="45"/>
      <c r="O59" s="45"/>
      <c r="P59" s="44">
        <v>383</v>
      </c>
      <c r="Q59" s="44"/>
      <c r="R59" s="44"/>
      <c r="S59" s="3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ht="13.5">
      <c r="A60" s="15">
        <v>11</v>
      </c>
      <c r="B60" s="46" t="s">
        <v>46</v>
      </c>
      <c r="C60" s="43">
        <f t="shared" si="7"/>
        <v>2005</v>
      </c>
      <c r="D60" s="44">
        <v>300</v>
      </c>
      <c r="E60" s="44"/>
      <c r="F60" s="44"/>
      <c r="G60" s="44"/>
      <c r="H60" s="44"/>
      <c r="I60" s="44"/>
      <c r="J60" s="44"/>
      <c r="K60" s="44"/>
      <c r="L60" s="44"/>
      <c r="M60" s="44"/>
      <c r="N60" s="45"/>
      <c r="O60" s="45"/>
      <c r="P60" s="44">
        <v>1705</v>
      </c>
      <c r="Q60" s="44"/>
      <c r="R60" s="44"/>
      <c r="S60" s="36"/>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3.5">
      <c r="A61" s="15">
        <v>12</v>
      </c>
      <c r="B61" s="46" t="s">
        <v>40</v>
      </c>
      <c r="C61" s="43">
        <f t="shared" si="7"/>
        <v>499</v>
      </c>
      <c r="D61" s="44"/>
      <c r="E61" s="44"/>
      <c r="F61" s="44"/>
      <c r="G61" s="44"/>
      <c r="H61" s="44"/>
      <c r="I61" s="44"/>
      <c r="J61" s="44"/>
      <c r="K61" s="44"/>
      <c r="L61" s="44"/>
      <c r="M61" s="44"/>
      <c r="N61" s="45"/>
      <c r="O61" s="45"/>
      <c r="P61" s="44">
        <v>499</v>
      </c>
      <c r="Q61" s="44"/>
      <c r="R61" s="44"/>
      <c r="S61" s="3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ht="13.5">
      <c r="A62" s="15">
        <v>13</v>
      </c>
      <c r="B62" s="46" t="s">
        <v>43</v>
      </c>
      <c r="C62" s="43">
        <f t="shared" si="7"/>
        <v>479</v>
      </c>
      <c r="D62" s="44"/>
      <c r="E62" s="44"/>
      <c r="F62" s="44"/>
      <c r="G62" s="44"/>
      <c r="H62" s="44"/>
      <c r="I62" s="44"/>
      <c r="J62" s="44"/>
      <c r="K62" s="44"/>
      <c r="L62" s="44"/>
      <c r="M62" s="44"/>
      <c r="N62" s="45"/>
      <c r="O62" s="45"/>
      <c r="P62" s="44">
        <v>479</v>
      </c>
      <c r="Q62" s="44"/>
      <c r="R62" s="44"/>
      <c r="S62" s="3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ht="13.5">
      <c r="A63" s="15">
        <v>14</v>
      </c>
      <c r="B63" s="46" t="s">
        <v>47</v>
      </c>
      <c r="C63" s="43">
        <f t="shared" si="7"/>
        <v>1264</v>
      </c>
      <c r="D63" s="44"/>
      <c r="E63" s="44"/>
      <c r="F63" s="44"/>
      <c r="G63" s="44"/>
      <c r="H63" s="44"/>
      <c r="I63" s="44"/>
      <c r="J63" s="44"/>
      <c r="K63" s="44"/>
      <c r="L63" s="44"/>
      <c r="M63" s="44"/>
      <c r="N63" s="45"/>
      <c r="O63" s="45"/>
      <c r="P63" s="44">
        <v>1264</v>
      </c>
      <c r="Q63" s="44"/>
      <c r="R63" s="44"/>
      <c r="S63" s="3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ht="13.5">
      <c r="A64" s="15">
        <v>15</v>
      </c>
      <c r="B64" s="46" t="s">
        <v>42</v>
      </c>
      <c r="C64" s="43">
        <f t="shared" si="7"/>
        <v>427</v>
      </c>
      <c r="D64" s="44"/>
      <c r="E64" s="44"/>
      <c r="F64" s="44"/>
      <c r="G64" s="44"/>
      <c r="H64" s="44"/>
      <c r="I64" s="44"/>
      <c r="J64" s="44"/>
      <c r="K64" s="44"/>
      <c r="L64" s="44"/>
      <c r="M64" s="44"/>
      <c r="N64" s="45"/>
      <c r="O64" s="45"/>
      <c r="P64" s="44">
        <v>427</v>
      </c>
      <c r="Q64" s="44"/>
      <c r="R64" s="44"/>
      <c r="S64" s="3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ht="13.5">
      <c r="A65" s="15">
        <v>16</v>
      </c>
      <c r="B65" s="46" t="s">
        <v>39</v>
      </c>
      <c r="C65" s="43">
        <f t="shared" si="7"/>
        <v>552</v>
      </c>
      <c r="D65" s="44"/>
      <c r="E65" s="44"/>
      <c r="F65" s="44"/>
      <c r="G65" s="44"/>
      <c r="H65" s="44"/>
      <c r="I65" s="44"/>
      <c r="J65" s="44"/>
      <c r="K65" s="44"/>
      <c r="L65" s="44"/>
      <c r="M65" s="44"/>
      <c r="N65" s="45"/>
      <c r="O65" s="45"/>
      <c r="P65" s="44">
        <v>552</v>
      </c>
      <c r="Q65" s="44"/>
      <c r="R65" s="44"/>
      <c r="S65" s="3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spans="1:256" ht="13.5">
      <c r="A66" s="15">
        <v>17</v>
      </c>
      <c r="B66" s="46" t="s">
        <v>73</v>
      </c>
      <c r="C66" s="43">
        <f t="shared" si="7"/>
        <v>589</v>
      </c>
      <c r="D66" s="44"/>
      <c r="E66" s="44"/>
      <c r="F66" s="44"/>
      <c r="G66" s="44"/>
      <c r="H66" s="44"/>
      <c r="I66" s="44"/>
      <c r="J66" s="44"/>
      <c r="K66" s="44"/>
      <c r="L66" s="44"/>
      <c r="M66" s="44"/>
      <c r="N66" s="45"/>
      <c r="O66" s="45"/>
      <c r="P66" s="44">
        <v>589</v>
      </c>
      <c r="Q66" s="44"/>
      <c r="R66" s="44"/>
      <c r="S66" s="3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row>
    <row r="67" spans="1:256" ht="13.5">
      <c r="A67" s="15">
        <v>18</v>
      </c>
      <c r="B67" s="46"/>
      <c r="C67" s="43">
        <f t="shared" si="7"/>
        <v>0</v>
      </c>
      <c r="D67" s="44"/>
      <c r="E67" s="44"/>
      <c r="F67" s="44"/>
      <c r="G67" s="44"/>
      <c r="H67" s="44"/>
      <c r="I67" s="44"/>
      <c r="J67" s="44"/>
      <c r="K67" s="44"/>
      <c r="L67" s="44"/>
      <c r="M67" s="44"/>
      <c r="N67" s="45"/>
      <c r="O67" s="45"/>
      <c r="P67" s="44"/>
      <c r="Q67" s="44"/>
      <c r="R67" s="44"/>
      <c r="S67" s="3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row>
    <row r="68" spans="1:256" ht="14.25">
      <c r="A68" s="21" t="s">
        <v>4</v>
      </c>
      <c r="B68" s="50" t="s">
        <v>49</v>
      </c>
      <c r="C68" s="53">
        <f>SUM(D68:M68)+SUM(P68:R68)</f>
        <v>21422</v>
      </c>
      <c r="D68" s="51"/>
      <c r="E68" s="51"/>
      <c r="F68" s="51"/>
      <c r="G68" s="51"/>
      <c r="H68" s="51"/>
      <c r="I68" s="51"/>
      <c r="J68" s="51"/>
      <c r="K68" s="51"/>
      <c r="L68" s="51"/>
      <c r="M68" s="51"/>
      <c r="N68" s="54"/>
      <c r="O68" s="54"/>
      <c r="P68" s="51"/>
      <c r="Q68" s="51"/>
      <c r="R68" s="51">
        <v>21422</v>
      </c>
      <c r="S68" s="36"/>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4.25">
      <c r="A69" s="21"/>
      <c r="B69" s="49" t="s">
        <v>6</v>
      </c>
      <c r="C69" s="53"/>
      <c r="D69" s="51"/>
      <c r="E69" s="51"/>
      <c r="F69" s="51"/>
      <c r="G69" s="51"/>
      <c r="H69" s="51"/>
      <c r="I69" s="51"/>
      <c r="J69" s="51"/>
      <c r="K69" s="51"/>
      <c r="L69" s="51"/>
      <c r="M69" s="51"/>
      <c r="N69" s="54"/>
      <c r="O69" s="54"/>
      <c r="P69" s="51"/>
      <c r="Q69" s="51"/>
      <c r="R69" s="51"/>
      <c r="S69" s="36"/>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41.25">
      <c r="A70" s="15">
        <v>1</v>
      </c>
      <c r="B70" s="55" t="s">
        <v>159</v>
      </c>
      <c r="C70" s="43">
        <f>SUM(D70:M70)+SUM(P70:R70)</f>
        <v>4902</v>
      </c>
      <c r="D70" s="44"/>
      <c r="E70" s="44"/>
      <c r="F70" s="44"/>
      <c r="G70" s="44"/>
      <c r="H70" s="44"/>
      <c r="I70" s="44"/>
      <c r="J70" s="44"/>
      <c r="K70" s="44"/>
      <c r="L70" s="44"/>
      <c r="M70" s="44"/>
      <c r="N70" s="45"/>
      <c r="O70" s="45"/>
      <c r="P70" s="44"/>
      <c r="Q70" s="44"/>
      <c r="R70" s="44">
        <v>4902</v>
      </c>
      <c r="S70" s="3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row>
    <row r="71" spans="1:256" ht="54.75">
      <c r="A71" s="15">
        <v>2</v>
      </c>
      <c r="B71" s="55" t="s">
        <v>160</v>
      </c>
      <c r="C71" s="43">
        <f>SUM(D71:M71)+SUM(P71:R71)</f>
        <v>597</v>
      </c>
      <c r="D71" s="44"/>
      <c r="E71" s="44"/>
      <c r="F71" s="44"/>
      <c r="G71" s="44"/>
      <c r="H71" s="44"/>
      <c r="I71" s="44"/>
      <c r="J71" s="44"/>
      <c r="K71" s="44"/>
      <c r="L71" s="44"/>
      <c r="M71" s="44"/>
      <c r="N71" s="45"/>
      <c r="O71" s="45"/>
      <c r="P71" s="44"/>
      <c r="Q71" s="44"/>
      <c r="R71" s="44">
        <v>597</v>
      </c>
      <c r="S71" s="3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56" ht="27">
      <c r="A72" s="15">
        <v>3</v>
      </c>
      <c r="B72" s="55" t="s">
        <v>161</v>
      </c>
      <c r="C72" s="43">
        <f>SUM(D72:M72)+SUM(P72:R72)</f>
        <v>22</v>
      </c>
      <c r="D72" s="44"/>
      <c r="E72" s="44"/>
      <c r="F72" s="44"/>
      <c r="G72" s="44"/>
      <c r="H72" s="44"/>
      <c r="I72" s="44"/>
      <c r="J72" s="44"/>
      <c r="K72" s="44"/>
      <c r="L72" s="44"/>
      <c r="M72" s="44"/>
      <c r="N72" s="45"/>
      <c r="O72" s="45"/>
      <c r="P72" s="44"/>
      <c r="Q72" s="44"/>
      <c r="R72" s="44">
        <v>22</v>
      </c>
      <c r="S72" s="3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ht="27">
      <c r="A73" s="15">
        <v>4</v>
      </c>
      <c r="B73" s="55" t="s">
        <v>162</v>
      </c>
      <c r="C73" s="43">
        <f>SUM(D73:M73)+SUM(P73:R73)</f>
        <v>217</v>
      </c>
      <c r="D73" s="44"/>
      <c r="E73" s="44"/>
      <c r="F73" s="44"/>
      <c r="G73" s="44"/>
      <c r="H73" s="44"/>
      <c r="I73" s="44"/>
      <c r="J73" s="44"/>
      <c r="K73" s="44"/>
      <c r="L73" s="44"/>
      <c r="M73" s="44"/>
      <c r="N73" s="45"/>
      <c r="O73" s="45"/>
      <c r="P73" s="44"/>
      <c r="Q73" s="44"/>
      <c r="R73" s="44">
        <v>217</v>
      </c>
      <c r="S73" s="3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ht="27">
      <c r="A74" s="15">
        <v>5</v>
      </c>
      <c r="B74" s="55" t="s">
        <v>163</v>
      </c>
      <c r="C74" s="43">
        <f t="shared" si="7"/>
        <v>520</v>
      </c>
      <c r="D74" s="44"/>
      <c r="E74" s="44"/>
      <c r="F74" s="44"/>
      <c r="G74" s="44"/>
      <c r="H74" s="44"/>
      <c r="I74" s="44"/>
      <c r="J74" s="44"/>
      <c r="K74" s="44"/>
      <c r="L74" s="44"/>
      <c r="M74" s="44"/>
      <c r="N74" s="45"/>
      <c r="O74" s="45"/>
      <c r="P74" s="44"/>
      <c r="Q74" s="44"/>
      <c r="R74" s="44">
        <v>520</v>
      </c>
      <c r="S74" s="3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row>
    <row r="75" spans="1:256" ht="14.25">
      <c r="A75" s="21" t="s">
        <v>5</v>
      </c>
      <c r="B75" s="50" t="s">
        <v>50</v>
      </c>
      <c r="C75" s="51">
        <f aca="true" t="shared" si="8" ref="C75:R75">SUM(C76:C103)</f>
        <v>507283</v>
      </c>
      <c r="D75" s="51">
        <f t="shared" si="8"/>
        <v>57000</v>
      </c>
      <c r="E75" s="51">
        <f t="shared" si="8"/>
        <v>1100</v>
      </c>
      <c r="F75" s="51">
        <f t="shared" si="8"/>
        <v>0</v>
      </c>
      <c r="G75" s="51">
        <f t="shared" si="8"/>
        <v>0</v>
      </c>
      <c r="H75" s="51">
        <f t="shared" si="8"/>
        <v>204517</v>
      </c>
      <c r="I75" s="51">
        <f t="shared" si="8"/>
        <v>6001</v>
      </c>
      <c r="J75" s="51">
        <f t="shared" si="8"/>
        <v>4000</v>
      </c>
      <c r="K75" s="51">
        <f t="shared" si="8"/>
        <v>0</v>
      </c>
      <c r="L75" s="51">
        <f t="shared" si="8"/>
        <v>3350</v>
      </c>
      <c r="M75" s="51">
        <f t="shared" si="8"/>
        <v>113187</v>
      </c>
      <c r="N75" s="54">
        <f t="shared" si="8"/>
        <v>5832</v>
      </c>
      <c r="O75" s="54">
        <f t="shared" si="8"/>
        <v>107355</v>
      </c>
      <c r="P75" s="51">
        <f t="shared" si="8"/>
        <v>28128</v>
      </c>
      <c r="Q75" s="51">
        <f t="shared" si="8"/>
        <v>90000</v>
      </c>
      <c r="R75" s="51">
        <f t="shared" si="8"/>
        <v>0</v>
      </c>
      <c r="S75" s="36"/>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3.5">
      <c r="A76" s="15">
        <v>1</v>
      </c>
      <c r="B76" s="56" t="s">
        <v>164</v>
      </c>
      <c r="C76" s="43">
        <f aca="true" t="shared" si="9" ref="C76:C103">SUM(D76:M76)+SUM(P76:R76)</f>
        <v>23000</v>
      </c>
      <c r="D76" s="57"/>
      <c r="E76" s="57"/>
      <c r="F76" s="57"/>
      <c r="G76" s="57"/>
      <c r="H76" s="57"/>
      <c r="I76" s="57"/>
      <c r="J76" s="57"/>
      <c r="K76" s="57"/>
      <c r="L76" s="57"/>
      <c r="M76" s="57"/>
      <c r="N76" s="58"/>
      <c r="O76" s="58"/>
      <c r="P76" s="57">
        <v>23000</v>
      </c>
      <c r="Q76" s="57"/>
      <c r="R76" s="57"/>
      <c r="S76" s="3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row>
    <row r="77" spans="1:256" ht="13.5">
      <c r="A77" s="15">
        <v>2</v>
      </c>
      <c r="B77" s="56" t="s">
        <v>74</v>
      </c>
      <c r="C77" s="43">
        <f t="shared" si="9"/>
        <v>3128</v>
      </c>
      <c r="D77" s="57"/>
      <c r="E77" s="57"/>
      <c r="F77" s="57"/>
      <c r="G77" s="57"/>
      <c r="H77" s="57"/>
      <c r="I77" s="57"/>
      <c r="J77" s="57"/>
      <c r="K77" s="57"/>
      <c r="L77" s="57"/>
      <c r="M77" s="57"/>
      <c r="N77" s="58"/>
      <c r="O77" s="58"/>
      <c r="P77" s="57">
        <v>3128</v>
      </c>
      <c r="Q77" s="57"/>
      <c r="R77" s="57"/>
      <c r="S77" s="3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row>
    <row r="78" spans="1:256" ht="13.5">
      <c r="A78" s="15">
        <v>3</v>
      </c>
      <c r="B78" s="56" t="s">
        <v>165</v>
      </c>
      <c r="C78" s="43">
        <f t="shared" si="9"/>
        <v>2000</v>
      </c>
      <c r="D78" s="57"/>
      <c r="E78" s="57"/>
      <c r="F78" s="57"/>
      <c r="G78" s="57"/>
      <c r="H78" s="57"/>
      <c r="I78" s="57"/>
      <c r="J78" s="57"/>
      <c r="K78" s="57"/>
      <c r="L78" s="57"/>
      <c r="M78" s="57"/>
      <c r="N78" s="58"/>
      <c r="O78" s="58"/>
      <c r="P78" s="57">
        <v>2000</v>
      </c>
      <c r="Q78" s="57"/>
      <c r="R78" s="57"/>
      <c r="S78" s="3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row>
    <row r="79" spans="1:256" ht="27">
      <c r="A79" s="15">
        <v>4</v>
      </c>
      <c r="B79" s="56" t="s">
        <v>105</v>
      </c>
      <c r="C79" s="43">
        <f t="shared" si="9"/>
        <v>7720</v>
      </c>
      <c r="D79" s="57"/>
      <c r="E79" s="57"/>
      <c r="F79" s="57"/>
      <c r="G79" s="57"/>
      <c r="H79" s="57"/>
      <c r="I79" s="57"/>
      <c r="J79" s="57"/>
      <c r="K79" s="57"/>
      <c r="L79" s="57"/>
      <c r="M79" s="57">
        <v>7720</v>
      </c>
      <c r="N79" s="58"/>
      <c r="O79" s="58">
        <v>7720</v>
      </c>
      <c r="P79" s="57">
        <f>2480-2480</f>
        <v>0</v>
      </c>
      <c r="Q79" s="57"/>
      <c r="R79" s="57"/>
      <c r="S79" s="3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row>
    <row r="80" spans="1:256" ht="41.25">
      <c r="A80" s="15">
        <v>5</v>
      </c>
      <c r="B80" s="56" t="s">
        <v>106</v>
      </c>
      <c r="C80" s="43">
        <f t="shared" si="9"/>
        <v>5000</v>
      </c>
      <c r="D80" s="57"/>
      <c r="E80" s="57"/>
      <c r="F80" s="57"/>
      <c r="G80" s="57"/>
      <c r="H80" s="57"/>
      <c r="I80" s="57"/>
      <c r="J80" s="57"/>
      <c r="K80" s="57"/>
      <c r="L80" s="57"/>
      <c r="M80" s="57">
        <v>5000</v>
      </c>
      <c r="N80" s="58"/>
      <c r="O80" s="58">
        <v>5000</v>
      </c>
      <c r="P80" s="57"/>
      <c r="Q80" s="57"/>
      <c r="R80" s="57"/>
      <c r="S80" s="3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row>
    <row r="81" spans="1:256" ht="27">
      <c r="A81" s="15">
        <v>6</v>
      </c>
      <c r="B81" s="56" t="s">
        <v>107</v>
      </c>
      <c r="C81" s="43">
        <f t="shared" si="9"/>
        <v>71135</v>
      </c>
      <c r="D81" s="57"/>
      <c r="E81" s="57"/>
      <c r="F81" s="57"/>
      <c r="G81" s="57"/>
      <c r="H81" s="57"/>
      <c r="I81" s="57"/>
      <c r="J81" s="57"/>
      <c r="K81" s="57"/>
      <c r="L81" s="57"/>
      <c r="M81" s="57">
        <v>71135</v>
      </c>
      <c r="N81" s="58"/>
      <c r="O81" s="58">
        <v>71135</v>
      </c>
      <c r="P81" s="57"/>
      <c r="Q81" s="57"/>
      <c r="R81" s="57"/>
      <c r="S81" s="3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row>
    <row r="82" spans="1:256" ht="27">
      <c r="A82" s="15">
        <v>7</v>
      </c>
      <c r="B82" s="56" t="s">
        <v>166</v>
      </c>
      <c r="C82" s="43">
        <f t="shared" si="9"/>
        <v>3000</v>
      </c>
      <c r="D82" s="57"/>
      <c r="E82" s="57"/>
      <c r="F82" s="57"/>
      <c r="G82" s="57"/>
      <c r="H82" s="57"/>
      <c r="I82" s="57"/>
      <c r="J82" s="57"/>
      <c r="K82" s="57"/>
      <c r="L82" s="57"/>
      <c r="M82" s="57">
        <v>3000</v>
      </c>
      <c r="N82" s="58"/>
      <c r="O82" s="58">
        <v>3000</v>
      </c>
      <c r="P82" s="57"/>
      <c r="Q82" s="57"/>
      <c r="R82" s="57"/>
      <c r="S82" s="3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row>
    <row r="83" spans="1:256" ht="27">
      <c r="A83" s="15">
        <v>8</v>
      </c>
      <c r="B83" s="56" t="s">
        <v>108</v>
      </c>
      <c r="C83" s="43">
        <f t="shared" si="9"/>
        <v>6000</v>
      </c>
      <c r="D83" s="57"/>
      <c r="E83" s="57"/>
      <c r="F83" s="57"/>
      <c r="G83" s="57"/>
      <c r="H83" s="57"/>
      <c r="I83" s="57"/>
      <c r="J83" s="57"/>
      <c r="K83" s="57"/>
      <c r="L83" s="57"/>
      <c r="M83" s="57">
        <v>6000</v>
      </c>
      <c r="N83" s="58"/>
      <c r="O83" s="58">
        <v>6000</v>
      </c>
      <c r="P83" s="57"/>
      <c r="Q83" s="57"/>
      <c r="R83" s="57"/>
      <c r="S83" s="3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row>
    <row r="84" spans="1:256" ht="27">
      <c r="A84" s="15">
        <v>9</v>
      </c>
      <c r="B84" s="56" t="s">
        <v>109</v>
      </c>
      <c r="C84" s="43">
        <f t="shared" si="9"/>
        <v>832</v>
      </c>
      <c r="D84" s="57"/>
      <c r="E84" s="57"/>
      <c r="F84" s="57"/>
      <c r="G84" s="57"/>
      <c r="H84" s="57"/>
      <c r="I84" s="57"/>
      <c r="J84" s="57"/>
      <c r="K84" s="57"/>
      <c r="L84" s="57"/>
      <c r="M84" s="57">
        <v>832</v>
      </c>
      <c r="N84" s="58">
        <v>832</v>
      </c>
      <c r="O84" s="58"/>
      <c r="P84" s="57"/>
      <c r="Q84" s="57"/>
      <c r="R84" s="57"/>
      <c r="S84" s="3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row>
    <row r="85" spans="1:256" ht="13.5">
      <c r="A85" s="15">
        <v>10</v>
      </c>
      <c r="B85" s="56" t="s">
        <v>110</v>
      </c>
      <c r="C85" s="43">
        <f t="shared" si="9"/>
        <v>5000</v>
      </c>
      <c r="D85" s="57"/>
      <c r="E85" s="57"/>
      <c r="F85" s="57"/>
      <c r="G85" s="57"/>
      <c r="H85" s="57"/>
      <c r="I85" s="57"/>
      <c r="J85" s="57"/>
      <c r="K85" s="57"/>
      <c r="L85" s="57"/>
      <c r="M85" s="57">
        <v>5000</v>
      </c>
      <c r="N85" s="58">
        <v>5000</v>
      </c>
      <c r="O85" s="58"/>
      <c r="P85" s="57"/>
      <c r="Q85" s="57"/>
      <c r="R85" s="57"/>
      <c r="S85" s="3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row>
    <row r="86" spans="1:256" ht="27">
      <c r="A86" s="15">
        <v>11</v>
      </c>
      <c r="B86" s="56" t="s">
        <v>111</v>
      </c>
      <c r="C86" s="43">
        <f t="shared" si="9"/>
        <v>3500</v>
      </c>
      <c r="D86" s="57"/>
      <c r="E86" s="57"/>
      <c r="F86" s="57"/>
      <c r="G86" s="57"/>
      <c r="H86" s="57"/>
      <c r="I86" s="57"/>
      <c r="J86" s="57"/>
      <c r="K86" s="57"/>
      <c r="L86" s="57"/>
      <c r="M86" s="57">
        <v>3500</v>
      </c>
      <c r="N86" s="58"/>
      <c r="O86" s="58">
        <v>3500</v>
      </c>
      <c r="P86" s="57"/>
      <c r="Q86" s="57"/>
      <c r="R86" s="57"/>
      <c r="S86" s="3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row>
    <row r="87" spans="1:256" ht="13.5">
      <c r="A87" s="15">
        <v>12</v>
      </c>
      <c r="B87" s="56" t="s">
        <v>103</v>
      </c>
      <c r="C87" s="43">
        <f t="shared" si="9"/>
        <v>8000</v>
      </c>
      <c r="D87" s="57"/>
      <c r="E87" s="57"/>
      <c r="F87" s="57"/>
      <c r="G87" s="57"/>
      <c r="H87" s="57"/>
      <c r="I87" s="57"/>
      <c r="J87" s="57"/>
      <c r="K87" s="57"/>
      <c r="L87" s="57"/>
      <c r="M87" s="57">
        <v>8000</v>
      </c>
      <c r="N87" s="58"/>
      <c r="O87" s="58">
        <v>8000</v>
      </c>
      <c r="P87" s="57"/>
      <c r="Q87" s="57"/>
      <c r="R87" s="57"/>
      <c r="S87" s="3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row>
    <row r="88" spans="1:256" ht="13.5">
      <c r="A88" s="15">
        <v>13</v>
      </c>
      <c r="B88" s="56" t="s">
        <v>75</v>
      </c>
      <c r="C88" s="43">
        <f t="shared" si="9"/>
        <v>3000</v>
      </c>
      <c r="D88" s="57"/>
      <c r="E88" s="57"/>
      <c r="F88" s="57"/>
      <c r="G88" s="57"/>
      <c r="H88" s="57"/>
      <c r="I88" s="57"/>
      <c r="J88" s="57"/>
      <c r="K88" s="57"/>
      <c r="L88" s="57"/>
      <c r="M88" s="57">
        <v>3000</v>
      </c>
      <c r="N88" s="58"/>
      <c r="O88" s="58">
        <v>3000</v>
      </c>
      <c r="P88" s="57"/>
      <c r="Q88" s="57"/>
      <c r="R88" s="57"/>
      <c r="S88" s="3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56" ht="27">
      <c r="A89" s="15">
        <v>14</v>
      </c>
      <c r="B89" s="56" t="s">
        <v>112</v>
      </c>
      <c r="C89" s="43">
        <f t="shared" si="9"/>
        <v>3350</v>
      </c>
      <c r="D89" s="57"/>
      <c r="E89" s="57"/>
      <c r="F89" s="57"/>
      <c r="G89" s="57"/>
      <c r="H89" s="57"/>
      <c r="I89" s="57"/>
      <c r="J89" s="57"/>
      <c r="K89" s="57"/>
      <c r="L89" s="57">
        <v>3350</v>
      </c>
      <c r="M89" s="57"/>
      <c r="N89" s="58"/>
      <c r="O89" s="58"/>
      <c r="P89" s="57"/>
      <c r="Q89" s="57"/>
      <c r="R89" s="57"/>
      <c r="S89" s="3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row>
    <row r="90" spans="1:256" ht="13.5">
      <c r="A90" s="15">
        <v>15</v>
      </c>
      <c r="B90" s="56" t="s">
        <v>113</v>
      </c>
      <c r="C90" s="43">
        <f t="shared" si="9"/>
        <v>45000</v>
      </c>
      <c r="D90" s="57">
        <v>45000</v>
      </c>
      <c r="E90" s="57"/>
      <c r="F90" s="57"/>
      <c r="G90" s="57"/>
      <c r="H90" s="57"/>
      <c r="I90" s="57"/>
      <c r="J90" s="57"/>
      <c r="K90" s="57"/>
      <c r="L90" s="57"/>
      <c r="M90" s="57"/>
      <c r="N90" s="58"/>
      <c r="O90" s="58"/>
      <c r="P90" s="57"/>
      <c r="Q90" s="57"/>
      <c r="R90" s="57"/>
      <c r="S90" s="3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row>
    <row r="91" spans="1:256" ht="13.5">
      <c r="A91" s="15">
        <v>16</v>
      </c>
      <c r="B91" s="56" t="s">
        <v>167</v>
      </c>
      <c r="C91" s="43">
        <f t="shared" si="9"/>
        <v>5000</v>
      </c>
      <c r="D91" s="57">
        <v>5000</v>
      </c>
      <c r="E91" s="57"/>
      <c r="F91" s="57"/>
      <c r="G91" s="57"/>
      <c r="H91" s="57"/>
      <c r="I91" s="57"/>
      <c r="J91" s="57"/>
      <c r="K91" s="57"/>
      <c r="L91" s="57"/>
      <c r="M91" s="57"/>
      <c r="N91" s="58"/>
      <c r="O91" s="58"/>
      <c r="P91" s="57"/>
      <c r="Q91" s="57"/>
      <c r="R91" s="57"/>
      <c r="S91" s="3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256" ht="27">
      <c r="A92" s="15">
        <v>17</v>
      </c>
      <c r="B92" s="56" t="s">
        <v>114</v>
      </c>
      <c r="C92" s="43">
        <f t="shared" si="9"/>
        <v>7000</v>
      </c>
      <c r="D92" s="57">
        <v>7000</v>
      </c>
      <c r="E92" s="57"/>
      <c r="F92" s="57"/>
      <c r="G92" s="57"/>
      <c r="H92" s="57"/>
      <c r="I92" s="57"/>
      <c r="J92" s="57"/>
      <c r="K92" s="57"/>
      <c r="L92" s="57"/>
      <c r="M92" s="57"/>
      <c r="N92" s="58"/>
      <c r="O92" s="58"/>
      <c r="P92" s="57"/>
      <c r="Q92" s="57"/>
      <c r="R92" s="57"/>
      <c r="S92" s="3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56" ht="54.75">
      <c r="A93" s="15">
        <v>18</v>
      </c>
      <c r="B93" s="56" t="s">
        <v>168</v>
      </c>
      <c r="C93" s="43">
        <f t="shared" si="9"/>
        <v>12000</v>
      </c>
      <c r="D93" s="57"/>
      <c r="E93" s="57"/>
      <c r="F93" s="57"/>
      <c r="G93" s="57"/>
      <c r="H93" s="57">
        <v>12000</v>
      </c>
      <c r="I93" s="57"/>
      <c r="J93" s="57"/>
      <c r="K93" s="57"/>
      <c r="L93" s="57"/>
      <c r="M93" s="57"/>
      <c r="N93" s="58"/>
      <c r="O93" s="58"/>
      <c r="P93" s="57"/>
      <c r="Q93" s="57"/>
      <c r="R93" s="57"/>
      <c r="S93" s="3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ht="13.5">
      <c r="A94" s="15">
        <v>19</v>
      </c>
      <c r="B94" s="56" t="s">
        <v>115</v>
      </c>
      <c r="C94" s="43">
        <f t="shared" si="9"/>
        <v>192517</v>
      </c>
      <c r="D94" s="57"/>
      <c r="E94" s="57"/>
      <c r="F94" s="57"/>
      <c r="G94" s="57"/>
      <c r="H94" s="57">
        <v>192517</v>
      </c>
      <c r="I94" s="57"/>
      <c r="J94" s="57"/>
      <c r="K94" s="57"/>
      <c r="L94" s="57"/>
      <c r="M94" s="57"/>
      <c r="N94" s="58"/>
      <c r="O94" s="58"/>
      <c r="P94" s="57"/>
      <c r="Q94" s="57"/>
      <c r="R94" s="57"/>
      <c r="S94" s="3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row>
    <row r="95" spans="1:256" ht="41.25">
      <c r="A95" s="15">
        <v>20</v>
      </c>
      <c r="B95" s="56" t="s">
        <v>169</v>
      </c>
      <c r="C95" s="43">
        <f t="shared" si="9"/>
        <v>6000</v>
      </c>
      <c r="D95" s="57"/>
      <c r="E95" s="57"/>
      <c r="F95" s="57"/>
      <c r="G95" s="57"/>
      <c r="H95" s="57"/>
      <c r="I95" s="57">
        <v>6000</v>
      </c>
      <c r="J95" s="57"/>
      <c r="K95" s="57"/>
      <c r="L95" s="57"/>
      <c r="M95" s="57"/>
      <c r="N95" s="58"/>
      <c r="O95" s="58"/>
      <c r="P95" s="57"/>
      <c r="Q95" s="57"/>
      <c r="R95" s="57"/>
      <c r="S95" s="3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27">
      <c r="A96" s="15">
        <v>21</v>
      </c>
      <c r="B96" s="56" t="s">
        <v>170</v>
      </c>
      <c r="C96" s="43">
        <f t="shared" si="9"/>
        <v>1</v>
      </c>
      <c r="D96" s="57"/>
      <c r="E96" s="57"/>
      <c r="F96" s="57"/>
      <c r="G96" s="57"/>
      <c r="H96" s="57"/>
      <c r="I96" s="57">
        <v>1</v>
      </c>
      <c r="J96" s="57"/>
      <c r="K96" s="57"/>
      <c r="L96" s="57"/>
      <c r="M96" s="57"/>
      <c r="N96" s="58"/>
      <c r="O96" s="58"/>
      <c r="P96" s="57"/>
      <c r="Q96" s="57"/>
      <c r="R96" s="57"/>
      <c r="S96" s="3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13.5">
      <c r="A97" s="15">
        <v>22</v>
      </c>
      <c r="B97" s="56" t="s">
        <v>116</v>
      </c>
      <c r="C97" s="43">
        <f t="shared" si="9"/>
        <v>4000</v>
      </c>
      <c r="D97" s="57"/>
      <c r="E97" s="57"/>
      <c r="F97" s="57"/>
      <c r="G97" s="57"/>
      <c r="H97" s="57"/>
      <c r="I97" s="57"/>
      <c r="J97" s="57">
        <v>4000</v>
      </c>
      <c r="K97" s="57"/>
      <c r="L97" s="57"/>
      <c r="M97" s="57"/>
      <c r="N97" s="58"/>
      <c r="O97" s="58"/>
      <c r="P97" s="57"/>
      <c r="Q97" s="57"/>
      <c r="R97" s="57"/>
      <c r="S97" s="3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1:256" ht="41.25">
      <c r="A98" s="15">
        <v>23</v>
      </c>
      <c r="B98" s="56" t="s">
        <v>171</v>
      </c>
      <c r="C98" s="43">
        <f t="shared" si="9"/>
        <v>1100</v>
      </c>
      <c r="D98" s="57"/>
      <c r="E98" s="57">
        <v>1100</v>
      </c>
      <c r="F98" s="57"/>
      <c r="G98" s="57"/>
      <c r="H98" s="57"/>
      <c r="I98" s="57"/>
      <c r="J98" s="57"/>
      <c r="K98" s="57"/>
      <c r="L98" s="57"/>
      <c r="M98" s="57"/>
      <c r="N98" s="58"/>
      <c r="O98" s="58"/>
      <c r="P98" s="57"/>
      <c r="Q98" s="57"/>
      <c r="R98" s="57"/>
      <c r="S98" s="3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256" ht="27">
      <c r="A99" s="15">
        <v>24</v>
      </c>
      <c r="B99" s="56" t="s">
        <v>117</v>
      </c>
      <c r="C99" s="43">
        <f t="shared" si="9"/>
        <v>66000</v>
      </c>
      <c r="D99" s="57"/>
      <c r="E99" s="57"/>
      <c r="F99" s="57"/>
      <c r="G99" s="57"/>
      <c r="H99" s="57"/>
      <c r="I99" s="57"/>
      <c r="J99" s="57"/>
      <c r="K99" s="57"/>
      <c r="L99" s="57"/>
      <c r="M99" s="57"/>
      <c r="N99" s="58"/>
      <c r="O99" s="58"/>
      <c r="P99" s="57"/>
      <c r="Q99" s="57">
        <v>66000</v>
      </c>
      <c r="R99" s="57"/>
      <c r="S99" s="3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ht="27">
      <c r="A100" s="15">
        <v>25</v>
      </c>
      <c r="B100" s="56" t="s">
        <v>172</v>
      </c>
      <c r="C100" s="43">
        <f t="shared" si="9"/>
        <v>8000</v>
      </c>
      <c r="D100" s="57"/>
      <c r="E100" s="57"/>
      <c r="F100" s="57"/>
      <c r="G100" s="57"/>
      <c r="H100" s="57"/>
      <c r="I100" s="57"/>
      <c r="J100" s="57"/>
      <c r="K100" s="57"/>
      <c r="L100" s="57"/>
      <c r="M100" s="57"/>
      <c r="N100" s="58"/>
      <c r="O100" s="58"/>
      <c r="P100" s="57"/>
      <c r="Q100" s="57">
        <v>8000</v>
      </c>
      <c r="R100" s="57"/>
      <c r="S100" s="3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ht="27">
      <c r="A101" s="15">
        <v>26</v>
      </c>
      <c r="B101" s="56" t="s">
        <v>118</v>
      </c>
      <c r="C101" s="43">
        <f t="shared" si="9"/>
        <v>3000</v>
      </c>
      <c r="D101" s="57"/>
      <c r="E101" s="57"/>
      <c r="F101" s="57"/>
      <c r="G101" s="57"/>
      <c r="H101" s="57"/>
      <c r="I101" s="57"/>
      <c r="J101" s="57"/>
      <c r="K101" s="57"/>
      <c r="L101" s="57"/>
      <c r="M101" s="57"/>
      <c r="N101" s="58"/>
      <c r="O101" s="58"/>
      <c r="P101" s="57"/>
      <c r="Q101" s="57">
        <v>3000</v>
      </c>
      <c r="R101" s="57"/>
      <c r="S101" s="3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1:256" ht="27">
      <c r="A102" s="15">
        <v>27</v>
      </c>
      <c r="B102" s="56" t="s">
        <v>119</v>
      </c>
      <c r="C102" s="43">
        <f t="shared" si="9"/>
        <v>13000</v>
      </c>
      <c r="D102" s="44"/>
      <c r="E102" s="44"/>
      <c r="F102" s="44"/>
      <c r="G102" s="44"/>
      <c r="H102" s="44"/>
      <c r="I102" s="44"/>
      <c r="J102" s="44"/>
      <c r="K102" s="44"/>
      <c r="L102" s="44"/>
      <c r="M102" s="44"/>
      <c r="N102" s="45"/>
      <c r="O102" s="45"/>
      <c r="P102" s="44"/>
      <c r="Q102" s="44">
        <v>13000</v>
      </c>
      <c r="R102" s="44"/>
      <c r="S102" s="3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256" ht="13.5">
      <c r="A103" s="15">
        <v>28</v>
      </c>
      <c r="B103" s="56"/>
      <c r="C103" s="43">
        <f t="shared" si="9"/>
        <v>0</v>
      </c>
      <c r="D103" s="44"/>
      <c r="E103" s="44"/>
      <c r="F103" s="44"/>
      <c r="G103" s="44"/>
      <c r="H103" s="44"/>
      <c r="I103" s="44"/>
      <c r="J103" s="44"/>
      <c r="K103" s="44"/>
      <c r="L103" s="44"/>
      <c r="M103" s="44"/>
      <c r="N103" s="45"/>
      <c r="O103" s="45"/>
      <c r="P103" s="44"/>
      <c r="Q103" s="44"/>
      <c r="R103" s="44"/>
      <c r="S103" s="3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256" ht="14.25">
      <c r="A104" s="37" t="s">
        <v>1</v>
      </c>
      <c r="B104" s="38" t="s">
        <v>69</v>
      </c>
      <c r="C104" s="39">
        <f aca="true" t="shared" si="10" ref="C104:R104">C105+C161</f>
        <v>45491</v>
      </c>
      <c r="D104" s="39">
        <f t="shared" si="10"/>
        <v>2187</v>
      </c>
      <c r="E104" s="39">
        <f t="shared" si="10"/>
        <v>0</v>
      </c>
      <c r="F104" s="39">
        <f t="shared" si="10"/>
        <v>0</v>
      </c>
      <c r="G104" s="39">
        <f t="shared" si="10"/>
        <v>520</v>
      </c>
      <c r="H104" s="39">
        <f t="shared" si="10"/>
        <v>204</v>
      </c>
      <c r="I104" s="39">
        <f t="shared" si="10"/>
        <v>3195</v>
      </c>
      <c r="J104" s="39">
        <f t="shared" si="10"/>
        <v>436</v>
      </c>
      <c r="K104" s="39">
        <f t="shared" si="10"/>
        <v>0</v>
      </c>
      <c r="L104" s="39">
        <f t="shared" si="10"/>
        <v>25</v>
      </c>
      <c r="M104" s="39">
        <f t="shared" si="10"/>
        <v>37578</v>
      </c>
      <c r="N104" s="40">
        <f t="shared" si="10"/>
        <v>24172</v>
      </c>
      <c r="O104" s="40">
        <f t="shared" si="10"/>
        <v>13406</v>
      </c>
      <c r="P104" s="39">
        <f t="shared" si="10"/>
        <v>1196</v>
      </c>
      <c r="Q104" s="39">
        <f t="shared" si="10"/>
        <v>150</v>
      </c>
      <c r="R104" s="39">
        <f t="shared" si="10"/>
        <v>0</v>
      </c>
      <c r="S104" s="36"/>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row>
    <row r="105" spans="1:256" ht="13.5">
      <c r="A105" s="37" t="s">
        <v>67</v>
      </c>
      <c r="B105" s="37" t="s">
        <v>120</v>
      </c>
      <c r="C105" s="39">
        <f>SUM(C106:C108)</f>
        <v>10228</v>
      </c>
      <c r="D105" s="39">
        <f aca="true" t="shared" si="11" ref="D105:R105">SUM(D106:D108)</f>
        <v>2187</v>
      </c>
      <c r="E105" s="39">
        <f t="shared" si="11"/>
        <v>0</v>
      </c>
      <c r="F105" s="39">
        <f t="shared" si="11"/>
        <v>0</v>
      </c>
      <c r="G105" s="39">
        <f t="shared" si="11"/>
        <v>520</v>
      </c>
      <c r="H105" s="39">
        <f t="shared" si="11"/>
        <v>204</v>
      </c>
      <c r="I105" s="39">
        <f t="shared" si="11"/>
        <v>3195</v>
      </c>
      <c r="J105" s="39">
        <f t="shared" si="11"/>
        <v>436</v>
      </c>
      <c r="K105" s="39">
        <f t="shared" si="11"/>
        <v>0</v>
      </c>
      <c r="L105" s="39">
        <f t="shared" si="11"/>
        <v>25</v>
      </c>
      <c r="M105" s="39">
        <f t="shared" si="11"/>
        <v>2315</v>
      </c>
      <c r="N105" s="39">
        <f t="shared" si="11"/>
        <v>0</v>
      </c>
      <c r="O105" s="39">
        <f t="shared" si="11"/>
        <v>2315</v>
      </c>
      <c r="P105" s="39">
        <f t="shared" si="11"/>
        <v>1196</v>
      </c>
      <c r="Q105" s="39">
        <f t="shared" si="11"/>
        <v>150</v>
      </c>
      <c r="R105" s="39">
        <f t="shared" si="11"/>
        <v>0</v>
      </c>
      <c r="S105" s="36"/>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row>
    <row r="106" spans="1:256" ht="15">
      <c r="A106" s="59" t="s">
        <v>100</v>
      </c>
      <c r="B106" s="60" t="s">
        <v>121</v>
      </c>
      <c r="C106" s="43">
        <f>SUM(D106:M106)+SUM(P106:R106)</f>
        <v>6324</v>
      </c>
      <c r="D106" s="57">
        <f>D113+D123+D127+D135</f>
        <v>1969</v>
      </c>
      <c r="E106" s="57">
        <f aca="true" t="shared" si="12" ref="E106:R106">E113+E123+E127+E135</f>
        <v>0</v>
      </c>
      <c r="F106" s="57">
        <f t="shared" si="12"/>
        <v>0</v>
      </c>
      <c r="G106" s="57">
        <f t="shared" si="12"/>
        <v>0</v>
      </c>
      <c r="H106" s="57">
        <f t="shared" si="12"/>
        <v>204</v>
      </c>
      <c r="I106" s="57">
        <f t="shared" si="12"/>
        <v>2037</v>
      </c>
      <c r="J106" s="57">
        <f t="shared" si="12"/>
        <v>0</v>
      </c>
      <c r="K106" s="57">
        <f t="shared" si="12"/>
        <v>0</v>
      </c>
      <c r="L106" s="57">
        <f t="shared" si="12"/>
        <v>0</v>
      </c>
      <c r="M106" s="57">
        <f t="shared" si="12"/>
        <v>2114</v>
      </c>
      <c r="N106" s="57">
        <f t="shared" si="12"/>
        <v>0</v>
      </c>
      <c r="O106" s="58">
        <f t="shared" si="12"/>
        <v>2114</v>
      </c>
      <c r="P106" s="57">
        <f t="shared" si="12"/>
        <v>0</v>
      </c>
      <c r="Q106" s="57">
        <f t="shared" si="12"/>
        <v>0</v>
      </c>
      <c r="R106" s="57">
        <f t="shared" si="12"/>
        <v>0</v>
      </c>
      <c r="S106" s="3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row>
    <row r="107" spans="1:256" ht="15">
      <c r="A107" s="59" t="s">
        <v>122</v>
      </c>
      <c r="B107" s="60" t="s">
        <v>76</v>
      </c>
      <c r="C107" s="43">
        <f>SUM(D107:M107)+SUM(P107:R107)</f>
        <v>2481</v>
      </c>
      <c r="D107" s="57">
        <f>D114+D116+D118+D120+D124+D128+D130+D133+D136+D138+D140+D142+D144+D146+D148+D150+D152+D154+D156+D158</f>
        <v>0</v>
      </c>
      <c r="E107" s="57">
        <f aca="true" t="shared" si="13" ref="E107:R107">E114+E116+E118+E120+E124+E128+E130+E133+E136+E138+E140+E142+E144+E146+E148+E150+E152+E154+E156+E158</f>
        <v>0</v>
      </c>
      <c r="F107" s="57">
        <f t="shared" si="13"/>
        <v>0</v>
      </c>
      <c r="G107" s="57">
        <f t="shared" si="13"/>
        <v>520</v>
      </c>
      <c r="H107" s="57">
        <f t="shared" si="13"/>
        <v>0</v>
      </c>
      <c r="I107" s="57">
        <f t="shared" si="13"/>
        <v>200</v>
      </c>
      <c r="J107" s="57">
        <f t="shared" si="13"/>
        <v>436</v>
      </c>
      <c r="K107" s="57">
        <f t="shared" si="13"/>
        <v>0</v>
      </c>
      <c r="L107" s="57">
        <f t="shared" si="13"/>
        <v>25</v>
      </c>
      <c r="M107" s="57">
        <f t="shared" si="13"/>
        <v>104</v>
      </c>
      <c r="N107" s="57">
        <f t="shared" si="13"/>
        <v>0</v>
      </c>
      <c r="O107" s="58">
        <f t="shared" si="13"/>
        <v>104</v>
      </c>
      <c r="P107" s="57">
        <f t="shared" si="13"/>
        <v>1196</v>
      </c>
      <c r="Q107" s="57">
        <f t="shared" si="13"/>
        <v>0</v>
      </c>
      <c r="R107" s="57">
        <f t="shared" si="13"/>
        <v>0</v>
      </c>
      <c r="S107" s="3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row>
    <row r="108" spans="1:256" ht="27">
      <c r="A108" s="59" t="s">
        <v>123</v>
      </c>
      <c r="B108" s="61" t="s">
        <v>124</v>
      </c>
      <c r="C108" s="43">
        <f>SUM(D108:M108)+SUM(P108:R108)</f>
        <v>1423</v>
      </c>
      <c r="D108" s="62">
        <f>D111+D121+D125+D131+D160</f>
        <v>218</v>
      </c>
      <c r="E108" s="62">
        <f aca="true" t="shared" si="14" ref="E108:R108">E111+E121+E125+E131+E160</f>
        <v>0</v>
      </c>
      <c r="F108" s="62">
        <f t="shared" si="14"/>
        <v>0</v>
      </c>
      <c r="G108" s="62">
        <f t="shared" si="14"/>
        <v>0</v>
      </c>
      <c r="H108" s="62">
        <f t="shared" si="14"/>
        <v>0</v>
      </c>
      <c r="I108" s="62">
        <f t="shared" si="14"/>
        <v>958</v>
      </c>
      <c r="J108" s="62">
        <f t="shared" si="14"/>
        <v>0</v>
      </c>
      <c r="K108" s="62">
        <f t="shared" si="14"/>
        <v>0</v>
      </c>
      <c r="L108" s="62">
        <f t="shared" si="14"/>
        <v>0</v>
      </c>
      <c r="M108" s="62">
        <f t="shared" si="14"/>
        <v>97</v>
      </c>
      <c r="N108" s="62">
        <f t="shared" si="14"/>
        <v>0</v>
      </c>
      <c r="O108" s="62">
        <f t="shared" si="14"/>
        <v>97</v>
      </c>
      <c r="P108" s="62">
        <f t="shared" si="14"/>
        <v>0</v>
      </c>
      <c r="Q108" s="62">
        <f t="shared" si="14"/>
        <v>150</v>
      </c>
      <c r="R108" s="62">
        <f t="shared" si="14"/>
        <v>0</v>
      </c>
      <c r="S108" s="3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1:256" ht="13.5">
      <c r="A109" s="37" t="s">
        <v>2</v>
      </c>
      <c r="B109" s="38" t="s">
        <v>125</v>
      </c>
      <c r="C109" s="39">
        <f>C110+C112+C115+C117+C119+C122+C126+C129+C132+C134+C137+C139+C141+C143+C145+C147+C149+C151+C153+C155+C157</f>
        <v>10220</v>
      </c>
      <c r="D109" s="39">
        <f aca="true" t="shared" si="15" ref="D109:R109">D110+D112+D115+D117+D119+D122+D126+D129+D132+D134+D137+D139+D141+D143+D145+D147+D149+D151+D153+D155+D157</f>
        <v>2187</v>
      </c>
      <c r="E109" s="39">
        <f t="shared" si="15"/>
        <v>0</v>
      </c>
      <c r="F109" s="39">
        <f t="shared" si="15"/>
        <v>0</v>
      </c>
      <c r="G109" s="39">
        <f t="shared" si="15"/>
        <v>520</v>
      </c>
      <c r="H109" s="39">
        <f t="shared" si="15"/>
        <v>204</v>
      </c>
      <c r="I109" s="39">
        <f t="shared" si="15"/>
        <v>3187</v>
      </c>
      <c r="J109" s="39">
        <f t="shared" si="15"/>
        <v>436</v>
      </c>
      <c r="K109" s="39">
        <f t="shared" si="15"/>
        <v>0</v>
      </c>
      <c r="L109" s="39">
        <f t="shared" si="15"/>
        <v>25</v>
      </c>
      <c r="M109" s="39">
        <f t="shared" si="15"/>
        <v>2315</v>
      </c>
      <c r="N109" s="39">
        <f t="shared" si="15"/>
        <v>0</v>
      </c>
      <c r="O109" s="39">
        <f t="shared" si="15"/>
        <v>2315</v>
      </c>
      <c r="P109" s="39">
        <f t="shared" si="15"/>
        <v>1196</v>
      </c>
      <c r="Q109" s="39">
        <f t="shared" si="15"/>
        <v>150</v>
      </c>
      <c r="R109" s="39">
        <f t="shared" si="15"/>
        <v>0</v>
      </c>
      <c r="S109" s="36"/>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1:256" ht="15">
      <c r="A110" s="63">
        <v>1</v>
      </c>
      <c r="B110" s="64" t="s">
        <v>102</v>
      </c>
      <c r="C110" s="53">
        <f aca="true" t="shared" si="16" ref="C110:R110">C111</f>
        <v>165</v>
      </c>
      <c r="D110" s="53">
        <f t="shared" si="16"/>
        <v>0</v>
      </c>
      <c r="E110" s="53">
        <f t="shared" si="16"/>
        <v>0</v>
      </c>
      <c r="F110" s="53">
        <f t="shared" si="16"/>
        <v>0</v>
      </c>
      <c r="G110" s="53">
        <f t="shared" si="16"/>
        <v>0</v>
      </c>
      <c r="H110" s="53">
        <f t="shared" si="16"/>
        <v>0</v>
      </c>
      <c r="I110" s="53">
        <f t="shared" si="16"/>
        <v>0</v>
      </c>
      <c r="J110" s="53">
        <f t="shared" si="16"/>
        <v>0</v>
      </c>
      <c r="K110" s="53">
        <f t="shared" si="16"/>
        <v>0</v>
      </c>
      <c r="L110" s="53">
        <f t="shared" si="16"/>
        <v>0</v>
      </c>
      <c r="M110" s="53">
        <f t="shared" si="16"/>
        <v>15</v>
      </c>
      <c r="N110" s="53">
        <f t="shared" si="16"/>
        <v>0</v>
      </c>
      <c r="O110" s="53">
        <f t="shared" si="16"/>
        <v>15</v>
      </c>
      <c r="P110" s="53">
        <f t="shared" si="16"/>
        <v>0</v>
      </c>
      <c r="Q110" s="53">
        <f t="shared" si="16"/>
        <v>150</v>
      </c>
      <c r="R110" s="53">
        <f t="shared" si="16"/>
        <v>0</v>
      </c>
      <c r="S110" s="36"/>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27">
      <c r="A111" s="59"/>
      <c r="B111" s="61" t="s">
        <v>127</v>
      </c>
      <c r="C111" s="43">
        <f>SUM(D111:M111)+SUM(P111:R111)</f>
        <v>165</v>
      </c>
      <c r="D111" s="62"/>
      <c r="E111" s="62"/>
      <c r="F111" s="62"/>
      <c r="G111" s="62"/>
      <c r="H111" s="62"/>
      <c r="I111" s="62"/>
      <c r="J111" s="62"/>
      <c r="K111" s="62"/>
      <c r="L111" s="62"/>
      <c r="M111" s="62">
        <v>15</v>
      </c>
      <c r="N111" s="62"/>
      <c r="O111" s="65">
        <v>15</v>
      </c>
      <c r="P111" s="62"/>
      <c r="Q111" s="62">
        <v>150</v>
      </c>
      <c r="R111" s="62"/>
      <c r="S111" s="3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row>
    <row r="112" spans="1:256" ht="15">
      <c r="A112" s="63">
        <v>2</v>
      </c>
      <c r="B112" s="64" t="s">
        <v>135</v>
      </c>
      <c r="C112" s="53">
        <f>SUM(C113:C114)</f>
        <v>586</v>
      </c>
      <c r="D112" s="53">
        <f aca="true" t="shared" si="17" ref="D112:R112">SUM(D113:D114)</f>
        <v>28</v>
      </c>
      <c r="E112" s="53">
        <f t="shared" si="17"/>
        <v>0</v>
      </c>
      <c r="F112" s="53">
        <f t="shared" si="17"/>
        <v>0</v>
      </c>
      <c r="G112" s="53">
        <f t="shared" si="17"/>
        <v>0</v>
      </c>
      <c r="H112" s="53">
        <f t="shared" si="17"/>
        <v>0</v>
      </c>
      <c r="I112" s="53">
        <f t="shared" si="17"/>
        <v>0</v>
      </c>
      <c r="J112" s="53">
        <f t="shared" si="17"/>
        <v>0</v>
      </c>
      <c r="K112" s="53">
        <f t="shared" si="17"/>
        <v>0</v>
      </c>
      <c r="L112" s="53">
        <f t="shared" si="17"/>
        <v>25</v>
      </c>
      <c r="M112" s="53">
        <f t="shared" si="17"/>
        <v>104</v>
      </c>
      <c r="N112" s="53">
        <f t="shared" si="17"/>
        <v>0</v>
      </c>
      <c r="O112" s="53">
        <f t="shared" si="17"/>
        <v>104</v>
      </c>
      <c r="P112" s="53">
        <f t="shared" si="17"/>
        <v>429</v>
      </c>
      <c r="Q112" s="53">
        <f t="shared" si="17"/>
        <v>0</v>
      </c>
      <c r="R112" s="53">
        <f t="shared" si="17"/>
        <v>0</v>
      </c>
      <c r="S112" s="36"/>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
      <c r="A113" s="59"/>
      <c r="B113" s="60" t="s">
        <v>121</v>
      </c>
      <c r="C113" s="43">
        <f>SUM(D113:M113)+SUM(P113:R113)</f>
        <v>28</v>
      </c>
      <c r="D113" s="57">
        <v>28</v>
      </c>
      <c r="E113" s="57"/>
      <c r="F113" s="57"/>
      <c r="G113" s="57"/>
      <c r="H113" s="57"/>
      <c r="I113" s="57"/>
      <c r="J113" s="57"/>
      <c r="K113" s="57"/>
      <c r="L113" s="57"/>
      <c r="M113" s="57"/>
      <c r="N113" s="57"/>
      <c r="O113" s="57"/>
      <c r="P113" s="57"/>
      <c r="Q113" s="57"/>
      <c r="R113" s="57"/>
      <c r="S113" s="3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256" ht="15">
      <c r="A114" s="59"/>
      <c r="B114" s="60" t="s">
        <v>76</v>
      </c>
      <c r="C114" s="43">
        <f>SUM(D114:M114)+SUM(P114:R114)</f>
        <v>558</v>
      </c>
      <c r="D114" s="57"/>
      <c r="E114" s="57"/>
      <c r="F114" s="57"/>
      <c r="G114" s="57"/>
      <c r="H114" s="57"/>
      <c r="I114" s="57"/>
      <c r="J114" s="57"/>
      <c r="K114" s="57"/>
      <c r="L114" s="57">
        <v>25</v>
      </c>
      <c r="M114" s="57">
        <v>104</v>
      </c>
      <c r="N114" s="57"/>
      <c r="O114" s="58">
        <v>104</v>
      </c>
      <c r="P114" s="57">
        <v>429</v>
      </c>
      <c r="Q114" s="57"/>
      <c r="R114" s="57"/>
      <c r="S114" s="3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ht="15">
      <c r="A115" s="63">
        <v>3</v>
      </c>
      <c r="B115" s="64" t="s">
        <v>126</v>
      </c>
      <c r="C115" s="53">
        <f>C116</f>
        <v>74</v>
      </c>
      <c r="D115" s="53">
        <f aca="true" t="shared" si="18" ref="D115:R115">D116</f>
        <v>0</v>
      </c>
      <c r="E115" s="53">
        <f t="shared" si="18"/>
        <v>0</v>
      </c>
      <c r="F115" s="53">
        <f t="shared" si="18"/>
        <v>0</v>
      </c>
      <c r="G115" s="53">
        <f t="shared" si="18"/>
        <v>0</v>
      </c>
      <c r="H115" s="53">
        <f t="shared" si="18"/>
        <v>0</v>
      </c>
      <c r="I115" s="53">
        <f t="shared" si="18"/>
        <v>0</v>
      </c>
      <c r="J115" s="53">
        <f t="shared" si="18"/>
        <v>0</v>
      </c>
      <c r="K115" s="53">
        <f t="shared" si="18"/>
        <v>0</v>
      </c>
      <c r="L115" s="53">
        <f t="shared" si="18"/>
        <v>0</v>
      </c>
      <c r="M115" s="53">
        <f t="shared" si="18"/>
        <v>0</v>
      </c>
      <c r="N115" s="53">
        <f t="shared" si="18"/>
        <v>0</v>
      </c>
      <c r="O115" s="53">
        <f t="shared" si="18"/>
        <v>0</v>
      </c>
      <c r="P115" s="53">
        <f t="shared" si="18"/>
        <v>74</v>
      </c>
      <c r="Q115" s="53">
        <f t="shared" si="18"/>
        <v>0</v>
      </c>
      <c r="R115" s="53">
        <f t="shared" si="18"/>
        <v>0</v>
      </c>
      <c r="S115" s="36"/>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
      <c r="A116" s="59"/>
      <c r="B116" s="60" t="s">
        <v>76</v>
      </c>
      <c r="C116" s="43">
        <f>SUM(D116:M116)+SUM(P116:R116)</f>
        <v>74</v>
      </c>
      <c r="D116" s="57"/>
      <c r="E116" s="57"/>
      <c r="F116" s="57"/>
      <c r="G116" s="57"/>
      <c r="H116" s="57"/>
      <c r="I116" s="57"/>
      <c r="J116" s="57"/>
      <c r="K116" s="57"/>
      <c r="L116" s="57"/>
      <c r="M116" s="57"/>
      <c r="N116" s="57"/>
      <c r="O116" s="57"/>
      <c r="P116" s="57">
        <v>74</v>
      </c>
      <c r="Q116" s="57"/>
      <c r="R116" s="57"/>
      <c r="S116" s="3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row>
    <row r="117" spans="1:256" ht="15">
      <c r="A117" s="63">
        <v>4</v>
      </c>
      <c r="B117" s="64" t="s">
        <v>54</v>
      </c>
      <c r="C117" s="53">
        <f>C118</f>
        <v>43</v>
      </c>
      <c r="D117" s="53">
        <f aca="true" t="shared" si="19" ref="D117:R117">D118</f>
        <v>0</v>
      </c>
      <c r="E117" s="53">
        <f t="shared" si="19"/>
        <v>0</v>
      </c>
      <c r="F117" s="53">
        <f t="shared" si="19"/>
        <v>0</v>
      </c>
      <c r="G117" s="53">
        <f t="shared" si="19"/>
        <v>0</v>
      </c>
      <c r="H117" s="53">
        <f t="shared" si="19"/>
        <v>0</v>
      </c>
      <c r="I117" s="53">
        <f t="shared" si="19"/>
        <v>0</v>
      </c>
      <c r="J117" s="53">
        <f t="shared" si="19"/>
        <v>0</v>
      </c>
      <c r="K117" s="53">
        <f t="shared" si="19"/>
        <v>0</v>
      </c>
      <c r="L117" s="53">
        <f t="shared" si="19"/>
        <v>0</v>
      </c>
      <c r="M117" s="53">
        <f t="shared" si="19"/>
        <v>0</v>
      </c>
      <c r="N117" s="53">
        <f t="shared" si="19"/>
        <v>0</v>
      </c>
      <c r="O117" s="53">
        <f t="shared" si="19"/>
        <v>0</v>
      </c>
      <c r="P117" s="53">
        <f t="shared" si="19"/>
        <v>43</v>
      </c>
      <c r="Q117" s="53">
        <f t="shared" si="19"/>
        <v>0</v>
      </c>
      <c r="R117" s="53">
        <f t="shared" si="19"/>
        <v>0</v>
      </c>
      <c r="S117" s="36"/>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
      <c r="A118" s="59"/>
      <c r="B118" s="60" t="s">
        <v>76</v>
      </c>
      <c r="C118" s="43">
        <f>SUM(D118:M118)+SUM(P118:R118)</f>
        <v>43</v>
      </c>
      <c r="D118" s="57"/>
      <c r="E118" s="57"/>
      <c r="F118" s="57"/>
      <c r="G118" s="57"/>
      <c r="H118" s="57"/>
      <c r="I118" s="57"/>
      <c r="J118" s="57"/>
      <c r="K118" s="57"/>
      <c r="L118" s="57"/>
      <c r="M118" s="57"/>
      <c r="N118" s="57"/>
      <c r="O118" s="57"/>
      <c r="P118" s="57">
        <v>43</v>
      </c>
      <c r="Q118" s="57"/>
      <c r="R118" s="57"/>
      <c r="S118" s="3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1:256" ht="15">
      <c r="A119" s="63">
        <v>5</v>
      </c>
      <c r="B119" s="64" t="s">
        <v>18</v>
      </c>
      <c r="C119" s="53">
        <f>SUM(C120:C121)</f>
        <v>218</v>
      </c>
      <c r="D119" s="53">
        <f aca="true" t="shared" si="20" ref="D119:R119">SUM(D120:D121)</f>
        <v>218</v>
      </c>
      <c r="E119" s="53">
        <f t="shared" si="20"/>
        <v>0</v>
      </c>
      <c r="F119" s="53">
        <f t="shared" si="20"/>
        <v>0</v>
      </c>
      <c r="G119" s="53">
        <f t="shared" si="20"/>
        <v>0</v>
      </c>
      <c r="H119" s="53">
        <f t="shared" si="20"/>
        <v>0</v>
      </c>
      <c r="I119" s="53">
        <f t="shared" si="20"/>
        <v>0</v>
      </c>
      <c r="J119" s="53">
        <f t="shared" si="20"/>
        <v>0</v>
      </c>
      <c r="K119" s="53">
        <f t="shared" si="20"/>
        <v>0</v>
      </c>
      <c r="L119" s="53">
        <f t="shared" si="20"/>
        <v>0</v>
      </c>
      <c r="M119" s="53">
        <f t="shared" si="20"/>
        <v>0</v>
      </c>
      <c r="N119" s="53">
        <f t="shared" si="20"/>
        <v>0</v>
      </c>
      <c r="O119" s="53">
        <f t="shared" si="20"/>
        <v>0</v>
      </c>
      <c r="P119" s="53">
        <f t="shared" si="20"/>
        <v>0</v>
      </c>
      <c r="Q119" s="53">
        <f t="shared" si="20"/>
        <v>0</v>
      </c>
      <c r="R119" s="53">
        <f t="shared" si="20"/>
        <v>0</v>
      </c>
      <c r="S119" s="36"/>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15">
      <c r="A120" s="59"/>
      <c r="B120" s="60" t="s">
        <v>76</v>
      </c>
      <c r="C120" s="43">
        <f>SUM(D120:M120)+SUM(P120:R120)</f>
        <v>0</v>
      </c>
      <c r="D120" s="62"/>
      <c r="E120" s="62"/>
      <c r="F120" s="62"/>
      <c r="G120" s="62"/>
      <c r="H120" s="62"/>
      <c r="I120" s="62"/>
      <c r="J120" s="62"/>
      <c r="K120" s="62"/>
      <c r="L120" s="62"/>
      <c r="M120" s="62"/>
      <c r="N120" s="62"/>
      <c r="O120" s="62"/>
      <c r="P120" s="62"/>
      <c r="Q120" s="62"/>
      <c r="R120" s="62"/>
      <c r="S120" s="3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256" ht="27">
      <c r="A121" s="59"/>
      <c r="B121" s="61" t="s">
        <v>127</v>
      </c>
      <c r="C121" s="43">
        <f>SUM(D121:M121)+SUM(P121:R121)</f>
        <v>218</v>
      </c>
      <c r="D121" s="62">
        <v>218</v>
      </c>
      <c r="E121" s="62"/>
      <c r="F121" s="62"/>
      <c r="G121" s="62"/>
      <c r="H121" s="62"/>
      <c r="I121" s="62"/>
      <c r="J121" s="62"/>
      <c r="K121" s="62"/>
      <c r="L121" s="62"/>
      <c r="M121" s="62"/>
      <c r="N121" s="62"/>
      <c r="O121" s="62"/>
      <c r="P121" s="62"/>
      <c r="Q121" s="62"/>
      <c r="R121" s="62"/>
      <c r="S121" s="3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256" ht="15">
      <c r="A122" s="63">
        <v>6</v>
      </c>
      <c r="B122" s="64" t="s">
        <v>14</v>
      </c>
      <c r="C122" s="53">
        <f>SUM(C123:C125)</f>
        <v>296</v>
      </c>
      <c r="D122" s="53">
        <f aca="true" t="shared" si="21" ref="D122:R122">SUM(D123:D125)</f>
        <v>0</v>
      </c>
      <c r="E122" s="53">
        <f t="shared" si="21"/>
        <v>0</v>
      </c>
      <c r="F122" s="53">
        <f t="shared" si="21"/>
        <v>0</v>
      </c>
      <c r="G122" s="53">
        <f t="shared" si="21"/>
        <v>0</v>
      </c>
      <c r="H122" s="53">
        <f t="shared" si="21"/>
        <v>204</v>
      </c>
      <c r="I122" s="53">
        <f t="shared" si="21"/>
        <v>0</v>
      </c>
      <c r="J122" s="53">
        <f t="shared" si="21"/>
        <v>0</v>
      </c>
      <c r="K122" s="53">
        <f t="shared" si="21"/>
        <v>0</v>
      </c>
      <c r="L122" s="53">
        <f t="shared" si="21"/>
        <v>0</v>
      </c>
      <c r="M122" s="53">
        <f t="shared" si="21"/>
        <v>82</v>
      </c>
      <c r="N122" s="53">
        <f t="shared" si="21"/>
        <v>0</v>
      </c>
      <c r="O122" s="53">
        <f t="shared" si="21"/>
        <v>82</v>
      </c>
      <c r="P122" s="53">
        <f t="shared" si="21"/>
        <v>10</v>
      </c>
      <c r="Q122" s="53">
        <f t="shared" si="21"/>
        <v>0</v>
      </c>
      <c r="R122" s="53">
        <f t="shared" si="21"/>
        <v>0</v>
      </c>
      <c r="S122" s="36"/>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15">
      <c r="A123" s="59"/>
      <c r="B123" s="60" t="s">
        <v>121</v>
      </c>
      <c r="C123" s="43">
        <f>SUM(D123:M123)+SUM(P123:R123)</f>
        <v>204</v>
      </c>
      <c r="D123" s="44"/>
      <c r="E123" s="44"/>
      <c r="F123" s="44"/>
      <c r="G123" s="44"/>
      <c r="H123" s="44">
        <v>204</v>
      </c>
      <c r="I123" s="44"/>
      <c r="J123" s="44"/>
      <c r="K123" s="44"/>
      <c r="L123" s="44"/>
      <c r="M123" s="44"/>
      <c r="N123" s="44"/>
      <c r="O123" s="44"/>
      <c r="P123" s="44"/>
      <c r="Q123" s="44"/>
      <c r="R123" s="44"/>
      <c r="S123" s="3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256" ht="15">
      <c r="A124" s="59"/>
      <c r="B124" s="60" t="s">
        <v>76</v>
      </c>
      <c r="C124" s="43">
        <f>SUM(D124:M124)+SUM(P124:R124)</f>
        <v>10</v>
      </c>
      <c r="D124" s="57"/>
      <c r="E124" s="57"/>
      <c r="F124" s="57"/>
      <c r="G124" s="57"/>
      <c r="H124" s="57"/>
      <c r="I124" s="57"/>
      <c r="J124" s="57"/>
      <c r="K124" s="57"/>
      <c r="L124" s="57"/>
      <c r="M124" s="57"/>
      <c r="N124" s="57"/>
      <c r="O124" s="57"/>
      <c r="P124" s="57">
        <v>10</v>
      </c>
      <c r="Q124" s="57"/>
      <c r="R124" s="57"/>
      <c r="S124" s="3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256" ht="27">
      <c r="A125" s="59"/>
      <c r="B125" s="61" t="s">
        <v>127</v>
      </c>
      <c r="C125" s="43">
        <f>SUM(D125:M125)+SUM(P125:R125)</f>
        <v>82</v>
      </c>
      <c r="D125" s="57"/>
      <c r="E125" s="57"/>
      <c r="F125" s="57"/>
      <c r="G125" s="57"/>
      <c r="H125" s="57"/>
      <c r="I125" s="57"/>
      <c r="J125" s="57"/>
      <c r="K125" s="57"/>
      <c r="L125" s="57"/>
      <c r="M125" s="57">
        <v>82</v>
      </c>
      <c r="N125" s="57"/>
      <c r="O125" s="58">
        <v>82</v>
      </c>
      <c r="P125" s="57"/>
      <c r="Q125" s="57"/>
      <c r="R125" s="57"/>
      <c r="S125" s="3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ht="15">
      <c r="A126" s="63">
        <v>7</v>
      </c>
      <c r="B126" s="64" t="s">
        <v>145</v>
      </c>
      <c r="C126" s="53">
        <f>SUM(C127:C128)</f>
        <v>4765</v>
      </c>
      <c r="D126" s="53">
        <f aca="true" t="shared" si="22" ref="D126:R126">SUM(D127:D128)</f>
        <v>1941</v>
      </c>
      <c r="E126" s="53">
        <f t="shared" si="22"/>
        <v>0</v>
      </c>
      <c r="F126" s="53">
        <f t="shared" si="22"/>
        <v>0</v>
      </c>
      <c r="G126" s="53">
        <f t="shared" si="22"/>
        <v>0</v>
      </c>
      <c r="H126" s="53">
        <f t="shared" si="22"/>
        <v>0</v>
      </c>
      <c r="I126" s="53">
        <f t="shared" si="22"/>
        <v>700</v>
      </c>
      <c r="J126" s="53">
        <f t="shared" si="22"/>
        <v>0</v>
      </c>
      <c r="K126" s="53">
        <f t="shared" si="22"/>
        <v>0</v>
      </c>
      <c r="L126" s="53">
        <f t="shared" si="22"/>
        <v>0</v>
      </c>
      <c r="M126" s="53">
        <f t="shared" si="22"/>
        <v>2114</v>
      </c>
      <c r="N126" s="53">
        <f t="shared" si="22"/>
        <v>0</v>
      </c>
      <c r="O126" s="53">
        <f t="shared" si="22"/>
        <v>2114</v>
      </c>
      <c r="P126" s="53">
        <f t="shared" si="22"/>
        <v>10</v>
      </c>
      <c r="Q126" s="53">
        <f t="shared" si="22"/>
        <v>0</v>
      </c>
      <c r="R126" s="53">
        <f t="shared" si="22"/>
        <v>0</v>
      </c>
      <c r="S126" s="36"/>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
      <c r="A127" s="59"/>
      <c r="B127" s="60" t="s">
        <v>121</v>
      </c>
      <c r="C127" s="43">
        <f>SUM(D127:M127)+SUM(P127:R127)</f>
        <v>4755</v>
      </c>
      <c r="D127" s="57">
        <v>1941</v>
      </c>
      <c r="E127" s="57"/>
      <c r="F127" s="57"/>
      <c r="G127" s="57"/>
      <c r="H127" s="57"/>
      <c r="I127" s="57">
        <v>700</v>
      </c>
      <c r="J127" s="57"/>
      <c r="K127" s="57"/>
      <c r="L127" s="57"/>
      <c r="M127" s="57">
        <v>2114</v>
      </c>
      <c r="N127" s="57"/>
      <c r="O127" s="58">
        <v>2114</v>
      </c>
      <c r="P127" s="57"/>
      <c r="Q127" s="57"/>
      <c r="R127" s="57"/>
      <c r="S127" s="3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256" ht="15">
      <c r="A128" s="59"/>
      <c r="B128" s="60" t="s">
        <v>76</v>
      </c>
      <c r="C128" s="43">
        <f>SUM(D128:M128)+SUM(P128:R128)</f>
        <v>10</v>
      </c>
      <c r="D128" s="57"/>
      <c r="E128" s="57"/>
      <c r="F128" s="57"/>
      <c r="G128" s="57"/>
      <c r="H128" s="57"/>
      <c r="I128" s="57"/>
      <c r="J128" s="57"/>
      <c r="K128" s="57"/>
      <c r="L128" s="57"/>
      <c r="M128" s="57"/>
      <c r="N128" s="57"/>
      <c r="O128" s="57"/>
      <c r="P128" s="57">
        <v>10</v>
      </c>
      <c r="Q128" s="57"/>
      <c r="R128" s="57"/>
      <c r="S128" s="3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256" ht="15">
      <c r="A129" s="63">
        <v>8</v>
      </c>
      <c r="B129" s="64" t="s">
        <v>151</v>
      </c>
      <c r="C129" s="53">
        <f>SUM(C130:C131)</f>
        <v>950</v>
      </c>
      <c r="D129" s="53">
        <f aca="true" t="shared" si="23" ref="D129:R129">SUM(D130:D131)</f>
        <v>0</v>
      </c>
      <c r="E129" s="53">
        <f t="shared" si="23"/>
        <v>0</v>
      </c>
      <c r="F129" s="53">
        <f t="shared" si="23"/>
        <v>0</v>
      </c>
      <c r="G129" s="53">
        <f t="shared" si="23"/>
        <v>0</v>
      </c>
      <c r="H129" s="53">
        <f t="shared" si="23"/>
        <v>0</v>
      </c>
      <c r="I129" s="53">
        <f t="shared" si="23"/>
        <v>950</v>
      </c>
      <c r="J129" s="53">
        <f t="shared" si="23"/>
        <v>0</v>
      </c>
      <c r="K129" s="53">
        <f t="shared" si="23"/>
        <v>0</v>
      </c>
      <c r="L129" s="53">
        <f t="shared" si="23"/>
        <v>0</v>
      </c>
      <c r="M129" s="53">
        <f t="shared" si="23"/>
        <v>0</v>
      </c>
      <c r="N129" s="53">
        <f t="shared" si="23"/>
        <v>0</v>
      </c>
      <c r="O129" s="53">
        <f t="shared" si="23"/>
        <v>0</v>
      </c>
      <c r="P129" s="53">
        <f t="shared" si="23"/>
        <v>0</v>
      </c>
      <c r="Q129" s="53">
        <f t="shared" si="23"/>
        <v>0</v>
      </c>
      <c r="R129" s="53">
        <f t="shared" si="23"/>
        <v>0</v>
      </c>
      <c r="S129" s="36"/>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
      <c r="A130" s="59"/>
      <c r="B130" s="60" t="s">
        <v>76</v>
      </c>
      <c r="C130" s="43">
        <f>SUM(D130:M130)+SUM(P130:R130)</f>
        <v>0</v>
      </c>
      <c r="D130" s="62"/>
      <c r="E130" s="62"/>
      <c r="F130" s="62"/>
      <c r="G130" s="62"/>
      <c r="H130" s="62"/>
      <c r="I130" s="62"/>
      <c r="J130" s="62"/>
      <c r="K130" s="62"/>
      <c r="L130" s="62"/>
      <c r="M130" s="62"/>
      <c r="N130" s="62"/>
      <c r="O130" s="62"/>
      <c r="P130" s="62"/>
      <c r="Q130" s="62"/>
      <c r="R130" s="62"/>
      <c r="S130" s="3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1:256" ht="27">
      <c r="A131" s="59"/>
      <c r="B131" s="61" t="s">
        <v>127</v>
      </c>
      <c r="C131" s="43">
        <f>SUM(D131:M131)+SUM(P131:R131)</f>
        <v>950</v>
      </c>
      <c r="D131" s="62"/>
      <c r="E131" s="62"/>
      <c r="F131" s="62"/>
      <c r="G131" s="62"/>
      <c r="H131" s="62"/>
      <c r="I131" s="62">
        <v>950</v>
      </c>
      <c r="J131" s="62"/>
      <c r="K131" s="62"/>
      <c r="L131" s="62"/>
      <c r="M131" s="62"/>
      <c r="N131" s="62"/>
      <c r="O131" s="62"/>
      <c r="P131" s="62"/>
      <c r="Q131" s="62"/>
      <c r="R131" s="62"/>
      <c r="S131" s="3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256" ht="15">
      <c r="A132" s="63">
        <v>9</v>
      </c>
      <c r="B132" s="64" t="s">
        <v>17</v>
      </c>
      <c r="C132" s="53">
        <f>C133</f>
        <v>5</v>
      </c>
      <c r="D132" s="53">
        <f aca="true" t="shared" si="24" ref="D132:R132">D133</f>
        <v>0</v>
      </c>
      <c r="E132" s="53">
        <f t="shared" si="24"/>
        <v>0</v>
      </c>
      <c r="F132" s="53">
        <f t="shared" si="24"/>
        <v>0</v>
      </c>
      <c r="G132" s="53">
        <f t="shared" si="24"/>
        <v>0</v>
      </c>
      <c r="H132" s="53">
        <f t="shared" si="24"/>
        <v>0</v>
      </c>
      <c r="I132" s="53">
        <f t="shared" si="24"/>
        <v>0</v>
      </c>
      <c r="J132" s="53">
        <f t="shared" si="24"/>
        <v>0</v>
      </c>
      <c r="K132" s="53">
        <f t="shared" si="24"/>
        <v>0</v>
      </c>
      <c r="L132" s="53">
        <f t="shared" si="24"/>
        <v>0</v>
      </c>
      <c r="M132" s="53">
        <f t="shared" si="24"/>
        <v>0</v>
      </c>
      <c r="N132" s="53">
        <f t="shared" si="24"/>
        <v>0</v>
      </c>
      <c r="O132" s="53">
        <f t="shared" si="24"/>
        <v>0</v>
      </c>
      <c r="P132" s="53">
        <f t="shared" si="24"/>
        <v>5</v>
      </c>
      <c r="Q132" s="53">
        <f t="shared" si="24"/>
        <v>0</v>
      </c>
      <c r="R132" s="53">
        <f t="shared" si="24"/>
        <v>0</v>
      </c>
      <c r="S132" s="36"/>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
      <c r="A133" s="59"/>
      <c r="B133" s="60" t="s">
        <v>76</v>
      </c>
      <c r="C133" s="43">
        <f>SUM(D133:M133)+SUM(P133:R133)</f>
        <v>5</v>
      </c>
      <c r="D133" s="57"/>
      <c r="E133" s="57"/>
      <c r="F133" s="57"/>
      <c r="G133" s="57"/>
      <c r="H133" s="57"/>
      <c r="I133" s="57"/>
      <c r="J133" s="57"/>
      <c r="K133" s="57"/>
      <c r="L133" s="57"/>
      <c r="M133" s="57"/>
      <c r="N133" s="57"/>
      <c r="O133" s="57"/>
      <c r="P133" s="57">
        <v>5</v>
      </c>
      <c r="Q133" s="57"/>
      <c r="R133" s="57"/>
      <c r="S133" s="3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ht="15">
      <c r="A134" s="63">
        <v>10</v>
      </c>
      <c r="B134" s="64" t="s">
        <v>152</v>
      </c>
      <c r="C134" s="53">
        <f>SUM(C135:C136)</f>
        <v>1347</v>
      </c>
      <c r="D134" s="53">
        <f aca="true" t="shared" si="25" ref="D134:R134">SUM(D135:D136)</f>
        <v>0</v>
      </c>
      <c r="E134" s="53">
        <f t="shared" si="25"/>
        <v>0</v>
      </c>
      <c r="F134" s="53">
        <f t="shared" si="25"/>
        <v>0</v>
      </c>
      <c r="G134" s="53">
        <f t="shared" si="25"/>
        <v>0</v>
      </c>
      <c r="H134" s="53">
        <f t="shared" si="25"/>
        <v>0</v>
      </c>
      <c r="I134" s="53">
        <f t="shared" si="25"/>
        <v>1337</v>
      </c>
      <c r="J134" s="53">
        <f t="shared" si="25"/>
        <v>0</v>
      </c>
      <c r="K134" s="53">
        <f t="shared" si="25"/>
        <v>0</v>
      </c>
      <c r="L134" s="53">
        <f t="shared" si="25"/>
        <v>0</v>
      </c>
      <c r="M134" s="53">
        <f t="shared" si="25"/>
        <v>0</v>
      </c>
      <c r="N134" s="53">
        <f t="shared" si="25"/>
        <v>0</v>
      </c>
      <c r="O134" s="53">
        <f t="shared" si="25"/>
        <v>0</v>
      </c>
      <c r="P134" s="53">
        <f t="shared" si="25"/>
        <v>10</v>
      </c>
      <c r="Q134" s="53">
        <f t="shared" si="25"/>
        <v>0</v>
      </c>
      <c r="R134" s="53">
        <f t="shared" si="25"/>
        <v>0</v>
      </c>
      <c r="S134" s="36"/>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15">
      <c r="A135" s="59"/>
      <c r="B135" s="66" t="s">
        <v>121</v>
      </c>
      <c r="C135" s="43">
        <f>SUM(D135:M135)+SUM(P135:R135)</f>
        <v>1337</v>
      </c>
      <c r="D135" s="57"/>
      <c r="E135" s="57"/>
      <c r="F135" s="57"/>
      <c r="G135" s="57"/>
      <c r="H135" s="57"/>
      <c r="I135" s="57">
        <v>1337</v>
      </c>
      <c r="J135" s="57"/>
      <c r="K135" s="57"/>
      <c r="L135" s="57"/>
      <c r="M135" s="57"/>
      <c r="N135" s="57"/>
      <c r="O135" s="57"/>
      <c r="P135" s="57"/>
      <c r="Q135" s="57"/>
      <c r="R135" s="57"/>
      <c r="S135" s="3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row>
    <row r="136" spans="1:256" ht="15">
      <c r="A136" s="59"/>
      <c r="B136" s="60" t="s">
        <v>76</v>
      </c>
      <c r="C136" s="43">
        <f>SUM(D136:M136)+SUM(P136:R136)</f>
        <v>10</v>
      </c>
      <c r="D136" s="57"/>
      <c r="E136" s="57"/>
      <c r="F136" s="57"/>
      <c r="G136" s="57"/>
      <c r="H136" s="57"/>
      <c r="I136" s="57"/>
      <c r="J136" s="57"/>
      <c r="K136" s="57"/>
      <c r="L136" s="57"/>
      <c r="M136" s="57"/>
      <c r="N136" s="57"/>
      <c r="O136" s="57"/>
      <c r="P136" s="57">
        <v>10</v>
      </c>
      <c r="Q136" s="57"/>
      <c r="R136" s="57"/>
      <c r="S136" s="3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row>
    <row r="137" spans="1:256" ht="15">
      <c r="A137" s="63">
        <v>11</v>
      </c>
      <c r="B137" s="64" t="s">
        <v>104</v>
      </c>
      <c r="C137" s="53">
        <f aca="true" t="shared" si="26" ref="C137:R137">C138</f>
        <v>436</v>
      </c>
      <c r="D137" s="53">
        <f t="shared" si="26"/>
        <v>0</v>
      </c>
      <c r="E137" s="53">
        <f t="shared" si="26"/>
        <v>0</v>
      </c>
      <c r="F137" s="53">
        <f t="shared" si="26"/>
        <v>0</v>
      </c>
      <c r="G137" s="53">
        <f t="shared" si="26"/>
        <v>0</v>
      </c>
      <c r="H137" s="53">
        <f t="shared" si="26"/>
        <v>0</v>
      </c>
      <c r="I137" s="53">
        <f t="shared" si="26"/>
        <v>0</v>
      </c>
      <c r="J137" s="53">
        <f t="shared" si="26"/>
        <v>436</v>
      </c>
      <c r="K137" s="53">
        <f t="shared" si="26"/>
        <v>0</v>
      </c>
      <c r="L137" s="53">
        <f t="shared" si="26"/>
        <v>0</v>
      </c>
      <c r="M137" s="53">
        <f t="shared" si="26"/>
        <v>0</v>
      </c>
      <c r="N137" s="53">
        <f t="shared" si="26"/>
        <v>0</v>
      </c>
      <c r="O137" s="53">
        <f t="shared" si="26"/>
        <v>0</v>
      </c>
      <c r="P137" s="53">
        <f t="shared" si="26"/>
        <v>0</v>
      </c>
      <c r="Q137" s="53">
        <f t="shared" si="26"/>
        <v>0</v>
      </c>
      <c r="R137" s="53">
        <f t="shared" si="26"/>
        <v>0</v>
      </c>
      <c r="S137" s="36"/>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
      <c r="A138" s="59"/>
      <c r="B138" s="60" t="s">
        <v>76</v>
      </c>
      <c r="C138" s="43">
        <f>SUM(D138:M138)+SUM(P138:R138)</f>
        <v>436</v>
      </c>
      <c r="D138" s="62"/>
      <c r="E138" s="62"/>
      <c r="F138" s="62"/>
      <c r="G138" s="62"/>
      <c r="H138" s="62"/>
      <c r="I138" s="62"/>
      <c r="J138" s="62">
        <v>436</v>
      </c>
      <c r="K138" s="62"/>
      <c r="L138" s="62"/>
      <c r="M138" s="62"/>
      <c r="N138" s="62"/>
      <c r="O138" s="62"/>
      <c r="P138" s="62"/>
      <c r="Q138" s="62"/>
      <c r="R138" s="62"/>
      <c r="S138" s="3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row>
    <row r="139" spans="1:256" ht="15">
      <c r="A139" s="63">
        <v>12</v>
      </c>
      <c r="B139" s="64" t="s">
        <v>153</v>
      </c>
      <c r="C139" s="53">
        <f aca="true" t="shared" si="27" ref="C139:R139">C140</f>
        <v>160</v>
      </c>
      <c r="D139" s="53">
        <f t="shared" si="27"/>
        <v>0</v>
      </c>
      <c r="E139" s="53">
        <f t="shared" si="27"/>
        <v>0</v>
      </c>
      <c r="F139" s="53">
        <f t="shared" si="27"/>
        <v>0</v>
      </c>
      <c r="G139" s="53">
        <f t="shared" si="27"/>
        <v>0</v>
      </c>
      <c r="H139" s="53">
        <f t="shared" si="27"/>
        <v>0</v>
      </c>
      <c r="I139" s="53">
        <f t="shared" si="27"/>
        <v>0</v>
      </c>
      <c r="J139" s="53">
        <f t="shared" si="27"/>
        <v>0</v>
      </c>
      <c r="K139" s="53">
        <f t="shared" si="27"/>
        <v>0</v>
      </c>
      <c r="L139" s="53">
        <f t="shared" si="27"/>
        <v>0</v>
      </c>
      <c r="M139" s="53">
        <f t="shared" si="27"/>
        <v>0</v>
      </c>
      <c r="N139" s="53">
        <f t="shared" si="27"/>
        <v>0</v>
      </c>
      <c r="O139" s="53">
        <f t="shared" si="27"/>
        <v>0</v>
      </c>
      <c r="P139" s="53">
        <f t="shared" si="27"/>
        <v>160</v>
      </c>
      <c r="Q139" s="53">
        <f t="shared" si="27"/>
        <v>0</v>
      </c>
      <c r="R139" s="53">
        <f t="shared" si="27"/>
        <v>0</v>
      </c>
      <c r="S139" s="36"/>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
      <c r="A140" s="59"/>
      <c r="B140" s="60" t="s">
        <v>76</v>
      </c>
      <c r="C140" s="43">
        <f>SUM(D140:M140)+SUM(P140:R140)</f>
        <v>160</v>
      </c>
      <c r="D140" s="62"/>
      <c r="E140" s="62"/>
      <c r="F140" s="62"/>
      <c r="G140" s="62"/>
      <c r="H140" s="62"/>
      <c r="I140" s="62"/>
      <c r="J140" s="62"/>
      <c r="K140" s="62"/>
      <c r="L140" s="62"/>
      <c r="M140" s="62"/>
      <c r="N140" s="65"/>
      <c r="O140" s="65"/>
      <c r="P140" s="62">
        <v>160</v>
      </c>
      <c r="Q140" s="62"/>
      <c r="R140" s="62"/>
      <c r="S140" s="3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row r="141" spans="1:256" ht="15">
      <c r="A141" s="63">
        <v>13</v>
      </c>
      <c r="B141" s="64" t="s">
        <v>13</v>
      </c>
      <c r="C141" s="53">
        <f aca="true" t="shared" si="28" ref="C141:R141">C142</f>
        <v>230</v>
      </c>
      <c r="D141" s="53">
        <f t="shared" si="28"/>
        <v>0</v>
      </c>
      <c r="E141" s="53">
        <f t="shared" si="28"/>
        <v>0</v>
      </c>
      <c r="F141" s="53">
        <f t="shared" si="28"/>
        <v>0</v>
      </c>
      <c r="G141" s="53">
        <f t="shared" si="28"/>
        <v>0</v>
      </c>
      <c r="H141" s="53">
        <f t="shared" si="28"/>
        <v>0</v>
      </c>
      <c r="I141" s="53">
        <f t="shared" si="28"/>
        <v>200</v>
      </c>
      <c r="J141" s="53">
        <f t="shared" si="28"/>
        <v>0</v>
      </c>
      <c r="K141" s="53">
        <f t="shared" si="28"/>
        <v>0</v>
      </c>
      <c r="L141" s="53">
        <f t="shared" si="28"/>
        <v>0</v>
      </c>
      <c r="M141" s="53">
        <f t="shared" si="28"/>
        <v>0</v>
      </c>
      <c r="N141" s="53">
        <f t="shared" si="28"/>
        <v>0</v>
      </c>
      <c r="O141" s="53">
        <f t="shared" si="28"/>
        <v>0</v>
      </c>
      <c r="P141" s="53">
        <f t="shared" si="28"/>
        <v>30</v>
      </c>
      <c r="Q141" s="53">
        <f t="shared" si="28"/>
        <v>0</v>
      </c>
      <c r="R141" s="53">
        <f t="shared" si="28"/>
        <v>0</v>
      </c>
      <c r="S141" s="36"/>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
      <c r="A142" s="59"/>
      <c r="B142" s="60" t="s">
        <v>76</v>
      </c>
      <c r="C142" s="43">
        <f>SUM(D142:M142)+SUM(P142:R142)</f>
        <v>230</v>
      </c>
      <c r="D142" s="62"/>
      <c r="E142" s="62"/>
      <c r="F142" s="62"/>
      <c r="G142" s="62"/>
      <c r="H142" s="62"/>
      <c r="I142" s="62">
        <v>200</v>
      </c>
      <c r="J142" s="62"/>
      <c r="K142" s="62"/>
      <c r="L142" s="62"/>
      <c r="M142" s="62"/>
      <c r="N142" s="62"/>
      <c r="O142" s="62"/>
      <c r="P142" s="62">
        <v>30</v>
      </c>
      <c r="Q142" s="62"/>
      <c r="R142" s="62"/>
      <c r="S142" s="3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row>
    <row r="143" spans="1:256" ht="27">
      <c r="A143" s="63">
        <v>14</v>
      </c>
      <c r="B143" s="64" t="s">
        <v>154</v>
      </c>
      <c r="C143" s="53">
        <f aca="true" t="shared" si="29" ref="C143:R143">C144</f>
        <v>77</v>
      </c>
      <c r="D143" s="53">
        <f t="shared" si="29"/>
        <v>0</v>
      </c>
      <c r="E143" s="53">
        <f t="shared" si="29"/>
        <v>0</v>
      </c>
      <c r="F143" s="53">
        <f t="shared" si="29"/>
        <v>0</v>
      </c>
      <c r="G143" s="53">
        <f t="shared" si="29"/>
        <v>0</v>
      </c>
      <c r="H143" s="53">
        <f t="shared" si="29"/>
        <v>0</v>
      </c>
      <c r="I143" s="53">
        <f t="shared" si="29"/>
        <v>0</v>
      </c>
      <c r="J143" s="53">
        <f t="shared" si="29"/>
        <v>0</v>
      </c>
      <c r="K143" s="53">
        <f t="shared" si="29"/>
        <v>0</v>
      </c>
      <c r="L143" s="53">
        <f t="shared" si="29"/>
        <v>0</v>
      </c>
      <c r="M143" s="53">
        <f t="shared" si="29"/>
        <v>0</v>
      </c>
      <c r="N143" s="53">
        <f t="shared" si="29"/>
        <v>0</v>
      </c>
      <c r="O143" s="53">
        <f t="shared" si="29"/>
        <v>0</v>
      </c>
      <c r="P143" s="53">
        <f t="shared" si="29"/>
        <v>77</v>
      </c>
      <c r="Q143" s="53">
        <f t="shared" si="29"/>
        <v>0</v>
      </c>
      <c r="R143" s="53">
        <f t="shared" si="29"/>
        <v>0</v>
      </c>
      <c r="S143" s="36"/>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15">
      <c r="A144" s="59"/>
      <c r="B144" s="60" t="s">
        <v>76</v>
      </c>
      <c r="C144" s="43">
        <f>SUM(D144:M144)+SUM(P144:R144)</f>
        <v>77</v>
      </c>
      <c r="D144" s="62"/>
      <c r="E144" s="62"/>
      <c r="F144" s="62"/>
      <c r="G144" s="62"/>
      <c r="H144" s="62"/>
      <c r="I144" s="62"/>
      <c r="J144" s="62"/>
      <c r="K144" s="62"/>
      <c r="L144" s="62"/>
      <c r="M144" s="62"/>
      <c r="N144" s="62"/>
      <c r="O144" s="62"/>
      <c r="P144" s="62">
        <v>77</v>
      </c>
      <c r="Q144" s="62"/>
      <c r="R144" s="62"/>
      <c r="S144" s="3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row>
    <row r="145" spans="1:256" ht="15">
      <c r="A145" s="63">
        <v>15</v>
      </c>
      <c r="B145" s="64" t="s">
        <v>84</v>
      </c>
      <c r="C145" s="53">
        <f aca="true" t="shared" si="30" ref="C145:R145">C146</f>
        <v>42</v>
      </c>
      <c r="D145" s="53">
        <f t="shared" si="30"/>
        <v>0</v>
      </c>
      <c r="E145" s="53">
        <f t="shared" si="30"/>
        <v>0</v>
      </c>
      <c r="F145" s="53">
        <f t="shared" si="30"/>
        <v>0</v>
      </c>
      <c r="G145" s="53">
        <f t="shared" si="30"/>
        <v>0</v>
      </c>
      <c r="H145" s="53">
        <f t="shared" si="30"/>
        <v>0</v>
      </c>
      <c r="I145" s="53">
        <f t="shared" si="30"/>
        <v>0</v>
      </c>
      <c r="J145" s="53">
        <f t="shared" si="30"/>
        <v>0</v>
      </c>
      <c r="K145" s="53">
        <f t="shared" si="30"/>
        <v>0</v>
      </c>
      <c r="L145" s="53">
        <f t="shared" si="30"/>
        <v>0</v>
      </c>
      <c r="M145" s="53">
        <f t="shared" si="30"/>
        <v>0</v>
      </c>
      <c r="N145" s="53">
        <f t="shared" si="30"/>
        <v>0</v>
      </c>
      <c r="O145" s="53">
        <f t="shared" si="30"/>
        <v>0</v>
      </c>
      <c r="P145" s="53">
        <f t="shared" si="30"/>
        <v>42</v>
      </c>
      <c r="Q145" s="53">
        <f t="shared" si="30"/>
        <v>0</v>
      </c>
      <c r="R145" s="53">
        <f t="shared" si="30"/>
        <v>0</v>
      </c>
      <c r="S145" s="36"/>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15">
      <c r="A146" s="59"/>
      <c r="B146" s="60" t="s">
        <v>76</v>
      </c>
      <c r="C146" s="43">
        <f>SUM(D146:M146)+SUM(P146:R146)</f>
        <v>42</v>
      </c>
      <c r="D146" s="62"/>
      <c r="E146" s="62"/>
      <c r="F146" s="62"/>
      <c r="G146" s="62"/>
      <c r="H146" s="62"/>
      <c r="I146" s="62"/>
      <c r="J146" s="62"/>
      <c r="K146" s="62"/>
      <c r="L146" s="62"/>
      <c r="M146" s="62"/>
      <c r="N146" s="62"/>
      <c r="O146" s="62"/>
      <c r="P146" s="62">
        <v>42</v>
      </c>
      <c r="Q146" s="62"/>
      <c r="R146" s="62"/>
      <c r="S146" s="3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row>
    <row r="147" spans="1:256" ht="15">
      <c r="A147" s="63">
        <v>16</v>
      </c>
      <c r="B147" s="64" t="s">
        <v>128</v>
      </c>
      <c r="C147" s="53">
        <f aca="true" t="shared" si="31" ref="C147:R147">C148</f>
        <v>67</v>
      </c>
      <c r="D147" s="53">
        <f t="shared" si="31"/>
        <v>0</v>
      </c>
      <c r="E147" s="53">
        <f t="shared" si="31"/>
        <v>0</v>
      </c>
      <c r="F147" s="53">
        <f t="shared" si="31"/>
        <v>0</v>
      </c>
      <c r="G147" s="53">
        <f t="shared" si="31"/>
        <v>0</v>
      </c>
      <c r="H147" s="53">
        <f t="shared" si="31"/>
        <v>0</v>
      </c>
      <c r="I147" s="53">
        <f t="shared" si="31"/>
        <v>0</v>
      </c>
      <c r="J147" s="53">
        <f t="shared" si="31"/>
        <v>0</v>
      </c>
      <c r="K147" s="53">
        <f t="shared" si="31"/>
        <v>0</v>
      </c>
      <c r="L147" s="53">
        <f t="shared" si="31"/>
        <v>0</v>
      </c>
      <c r="M147" s="53">
        <f t="shared" si="31"/>
        <v>0</v>
      </c>
      <c r="N147" s="53">
        <f t="shared" si="31"/>
        <v>0</v>
      </c>
      <c r="O147" s="53">
        <f t="shared" si="31"/>
        <v>0</v>
      </c>
      <c r="P147" s="53">
        <f t="shared" si="31"/>
        <v>67</v>
      </c>
      <c r="Q147" s="53">
        <f t="shared" si="31"/>
        <v>0</v>
      </c>
      <c r="R147" s="53">
        <f t="shared" si="31"/>
        <v>0</v>
      </c>
      <c r="S147" s="36"/>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
      <c r="A148" s="59"/>
      <c r="B148" s="60" t="s">
        <v>76</v>
      </c>
      <c r="C148" s="43">
        <f>SUM(D148:M148)+SUM(P148:R148)</f>
        <v>67</v>
      </c>
      <c r="D148" s="62"/>
      <c r="E148" s="62"/>
      <c r="F148" s="62"/>
      <c r="G148" s="62"/>
      <c r="H148" s="62"/>
      <c r="I148" s="62"/>
      <c r="J148" s="62"/>
      <c r="K148" s="62"/>
      <c r="L148" s="62"/>
      <c r="M148" s="62"/>
      <c r="N148" s="62"/>
      <c r="O148" s="62"/>
      <c r="P148" s="62">
        <v>67</v>
      </c>
      <c r="Q148" s="62"/>
      <c r="R148" s="62"/>
      <c r="S148" s="3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row>
    <row r="149" spans="1:256" ht="15">
      <c r="A149" s="63">
        <v>17</v>
      </c>
      <c r="B149" s="64" t="s">
        <v>61</v>
      </c>
      <c r="C149" s="53">
        <f aca="true" t="shared" si="32" ref="C149:R149">C150</f>
        <v>74</v>
      </c>
      <c r="D149" s="53">
        <f t="shared" si="32"/>
        <v>0</v>
      </c>
      <c r="E149" s="53">
        <f t="shared" si="32"/>
        <v>0</v>
      </c>
      <c r="F149" s="53">
        <f t="shared" si="32"/>
        <v>0</v>
      </c>
      <c r="G149" s="53">
        <f t="shared" si="32"/>
        <v>0</v>
      </c>
      <c r="H149" s="53">
        <f t="shared" si="32"/>
        <v>0</v>
      </c>
      <c r="I149" s="53">
        <f t="shared" si="32"/>
        <v>0</v>
      </c>
      <c r="J149" s="53">
        <f t="shared" si="32"/>
        <v>0</v>
      </c>
      <c r="K149" s="53">
        <f t="shared" si="32"/>
        <v>0</v>
      </c>
      <c r="L149" s="53">
        <f t="shared" si="32"/>
        <v>0</v>
      </c>
      <c r="M149" s="53">
        <f t="shared" si="32"/>
        <v>0</v>
      </c>
      <c r="N149" s="53">
        <f t="shared" si="32"/>
        <v>0</v>
      </c>
      <c r="O149" s="53">
        <f t="shared" si="32"/>
        <v>0</v>
      </c>
      <c r="P149" s="53">
        <f t="shared" si="32"/>
        <v>74</v>
      </c>
      <c r="Q149" s="53">
        <f t="shared" si="32"/>
        <v>0</v>
      </c>
      <c r="R149" s="53">
        <f t="shared" si="32"/>
        <v>0</v>
      </c>
      <c r="S149" s="36"/>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
      <c r="A150" s="59"/>
      <c r="B150" s="60" t="s">
        <v>76</v>
      </c>
      <c r="C150" s="43">
        <f>SUM(D150:M150)+SUM(P150:R150)</f>
        <v>74</v>
      </c>
      <c r="D150" s="62"/>
      <c r="E150" s="62"/>
      <c r="F150" s="62"/>
      <c r="G150" s="62"/>
      <c r="H150" s="62"/>
      <c r="I150" s="62"/>
      <c r="J150" s="62"/>
      <c r="K150" s="62"/>
      <c r="L150" s="62"/>
      <c r="M150" s="62"/>
      <c r="N150" s="62"/>
      <c r="O150" s="62"/>
      <c r="P150" s="62">
        <v>74</v>
      </c>
      <c r="Q150" s="62"/>
      <c r="R150" s="62"/>
      <c r="S150" s="3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256" ht="15">
      <c r="A151" s="63">
        <v>18</v>
      </c>
      <c r="B151" s="64" t="s">
        <v>155</v>
      </c>
      <c r="C151" s="53">
        <f aca="true" t="shared" si="33" ref="C151:R151">C152</f>
        <v>50</v>
      </c>
      <c r="D151" s="53">
        <f t="shared" si="33"/>
        <v>0</v>
      </c>
      <c r="E151" s="53">
        <f t="shared" si="33"/>
        <v>0</v>
      </c>
      <c r="F151" s="53">
        <f t="shared" si="33"/>
        <v>0</v>
      </c>
      <c r="G151" s="53">
        <f t="shared" si="33"/>
        <v>0</v>
      </c>
      <c r="H151" s="53">
        <f t="shared" si="33"/>
        <v>0</v>
      </c>
      <c r="I151" s="53">
        <f t="shared" si="33"/>
        <v>0</v>
      </c>
      <c r="J151" s="53">
        <f t="shared" si="33"/>
        <v>0</v>
      </c>
      <c r="K151" s="53">
        <f t="shared" si="33"/>
        <v>0</v>
      </c>
      <c r="L151" s="53">
        <f t="shared" si="33"/>
        <v>0</v>
      </c>
      <c r="M151" s="53">
        <f t="shared" si="33"/>
        <v>0</v>
      </c>
      <c r="N151" s="53">
        <f t="shared" si="33"/>
        <v>0</v>
      </c>
      <c r="O151" s="53">
        <f t="shared" si="33"/>
        <v>0</v>
      </c>
      <c r="P151" s="53">
        <f t="shared" si="33"/>
        <v>50</v>
      </c>
      <c r="Q151" s="53">
        <f t="shared" si="33"/>
        <v>0</v>
      </c>
      <c r="R151" s="53">
        <f t="shared" si="33"/>
        <v>0</v>
      </c>
      <c r="S151" s="36"/>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
      <c r="A152" s="59"/>
      <c r="B152" s="60" t="s">
        <v>76</v>
      </c>
      <c r="C152" s="43">
        <f>SUM(D152:M152)+SUM(P152:R152)</f>
        <v>50</v>
      </c>
      <c r="D152" s="62"/>
      <c r="E152" s="62"/>
      <c r="F152" s="62"/>
      <c r="G152" s="62"/>
      <c r="H152" s="62"/>
      <c r="I152" s="62"/>
      <c r="J152" s="62"/>
      <c r="K152" s="62"/>
      <c r="L152" s="62"/>
      <c r="M152" s="62"/>
      <c r="N152" s="62"/>
      <c r="O152" s="62"/>
      <c r="P152" s="62">
        <v>50</v>
      </c>
      <c r="Q152" s="62"/>
      <c r="R152" s="62"/>
      <c r="S152" s="3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256" ht="15">
      <c r="A153" s="63">
        <v>19</v>
      </c>
      <c r="B153" s="64" t="s">
        <v>129</v>
      </c>
      <c r="C153" s="53">
        <f aca="true" t="shared" si="34" ref="C153:R153">C154</f>
        <v>105</v>
      </c>
      <c r="D153" s="53">
        <f t="shared" si="34"/>
        <v>0</v>
      </c>
      <c r="E153" s="53">
        <f t="shared" si="34"/>
        <v>0</v>
      </c>
      <c r="F153" s="53">
        <f t="shared" si="34"/>
        <v>0</v>
      </c>
      <c r="G153" s="53">
        <f t="shared" si="34"/>
        <v>0</v>
      </c>
      <c r="H153" s="53">
        <f t="shared" si="34"/>
        <v>0</v>
      </c>
      <c r="I153" s="53">
        <f t="shared" si="34"/>
        <v>0</v>
      </c>
      <c r="J153" s="53">
        <f t="shared" si="34"/>
        <v>0</v>
      </c>
      <c r="K153" s="53">
        <f t="shared" si="34"/>
        <v>0</v>
      </c>
      <c r="L153" s="53">
        <f t="shared" si="34"/>
        <v>0</v>
      </c>
      <c r="M153" s="53">
        <f t="shared" si="34"/>
        <v>0</v>
      </c>
      <c r="N153" s="53">
        <f t="shared" si="34"/>
        <v>0</v>
      </c>
      <c r="O153" s="53">
        <f t="shared" si="34"/>
        <v>0</v>
      </c>
      <c r="P153" s="53">
        <f t="shared" si="34"/>
        <v>105</v>
      </c>
      <c r="Q153" s="53">
        <f t="shared" si="34"/>
        <v>0</v>
      </c>
      <c r="R153" s="53">
        <f t="shared" si="34"/>
        <v>0</v>
      </c>
      <c r="S153" s="36"/>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
      <c r="A154" s="59"/>
      <c r="B154" s="60" t="s">
        <v>76</v>
      </c>
      <c r="C154" s="43">
        <f>SUM(D154:M154)+SUM(P154:R154)</f>
        <v>105</v>
      </c>
      <c r="D154" s="62"/>
      <c r="E154" s="62"/>
      <c r="F154" s="62"/>
      <c r="G154" s="62"/>
      <c r="H154" s="62"/>
      <c r="I154" s="62"/>
      <c r="J154" s="62"/>
      <c r="K154" s="62"/>
      <c r="L154" s="62"/>
      <c r="M154" s="62"/>
      <c r="N154" s="62"/>
      <c r="O154" s="62"/>
      <c r="P154" s="62">
        <v>105</v>
      </c>
      <c r="Q154" s="62"/>
      <c r="R154" s="62"/>
      <c r="S154" s="3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1:256" ht="15">
      <c r="A155" s="63">
        <v>20</v>
      </c>
      <c r="B155" s="64" t="s">
        <v>34</v>
      </c>
      <c r="C155" s="53">
        <f aca="true" t="shared" si="35" ref="C155:R155">C156</f>
        <v>520</v>
      </c>
      <c r="D155" s="53">
        <f t="shared" si="35"/>
        <v>0</v>
      </c>
      <c r="E155" s="53">
        <f t="shared" si="35"/>
        <v>0</v>
      </c>
      <c r="F155" s="53">
        <f t="shared" si="35"/>
        <v>0</v>
      </c>
      <c r="G155" s="53">
        <f t="shared" si="35"/>
        <v>520</v>
      </c>
      <c r="H155" s="53">
        <f t="shared" si="35"/>
        <v>0</v>
      </c>
      <c r="I155" s="53">
        <f t="shared" si="35"/>
        <v>0</v>
      </c>
      <c r="J155" s="53">
        <f t="shared" si="35"/>
        <v>0</v>
      </c>
      <c r="K155" s="53">
        <f t="shared" si="35"/>
        <v>0</v>
      </c>
      <c r="L155" s="53">
        <f t="shared" si="35"/>
        <v>0</v>
      </c>
      <c r="M155" s="53">
        <f t="shared" si="35"/>
        <v>0</v>
      </c>
      <c r="N155" s="53">
        <f t="shared" si="35"/>
        <v>0</v>
      </c>
      <c r="O155" s="53">
        <f t="shared" si="35"/>
        <v>0</v>
      </c>
      <c r="P155" s="53">
        <f t="shared" si="35"/>
        <v>0</v>
      </c>
      <c r="Q155" s="53">
        <f t="shared" si="35"/>
        <v>0</v>
      </c>
      <c r="R155" s="53">
        <f t="shared" si="35"/>
        <v>0</v>
      </c>
      <c r="S155" s="36"/>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
      <c r="A156" s="59"/>
      <c r="B156" s="60" t="s">
        <v>76</v>
      </c>
      <c r="C156" s="43">
        <f>SUM(D156:M156)+SUM(P156:R156)</f>
        <v>520</v>
      </c>
      <c r="D156" s="62"/>
      <c r="E156" s="62"/>
      <c r="F156" s="62"/>
      <c r="G156" s="62">
        <v>520</v>
      </c>
      <c r="H156" s="62"/>
      <c r="I156" s="62"/>
      <c r="J156" s="62"/>
      <c r="K156" s="62"/>
      <c r="L156" s="62"/>
      <c r="M156" s="62"/>
      <c r="N156" s="62"/>
      <c r="O156" s="62"/>
      <c r="P156" s="62"/>
      <c r="Q156" s="62"/>
      <c r="R156" s="62"/>
      <c r="S156" s="3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row>
    <row r="157" spans="1:256" ht="15">
      <c r="A157" s="63">
        <v>21</v>
      </c>
      <c r="B157" s="64" t="s">
        <v>156</v>
      </c>
      <c r="C157" s="53">
        <f aca="true" t="shared" si="36" ref="C157:R157">C158</f>
        <v>10</v>
      </c>
      <c r="D157" s="53">
        <f t="shared" si="36"/>
        <v>0</v>
      </c>
      <c r="E157" s="53">
        <f t="shared" si="36"/>
        <v>0</v>
      </c>
      <c r="F157" s="53">
        <f t="shared" si="36"/>
        <v>0</v>
      </c>
      <c r="G157" s="53">
        <f t="shared" si="36"/>
        <v>0</v>
      </c>
      <c r="H157" s="53">
        <f t="shared" si="36"/>
        <v>0</v>
      </c>
      <c r="I157" s="53">
        <f t="shared" si="36"/>
        <v>0</v>
      </c>
      <c r="J157" s="53">
        <f t="shared" si="36"/>
        <v>0</v>
      </c>
      <c r="K157" s="53">
        <f t="shared" si="36"/>
        <v>0</v>
      </c>
      <c r="L157" s="53">
        <f t="shared" si="36"/>
        <v>0</v>
      </c>
      <c r="M157" s="53">
        <f t="shared" si="36"/>
        <v>0</v>
      </c>
      <c r="N157" s="53">
        <f t="shared" si="36"/>
        <v>0</v>
      </c>
      <c r="O157" s="53">
        <f t="shared" si="36"/>
        <v>0</v>
      </c>
      <c r="P157" s="53">
        <f t="shared" si="36"/>
        <v>10</v>
      </c>
      <c r="Q157" s="53">
        <f t="shared" si="36"/>
        <v>0</v>
      </c>
      <c r="R157" s="53">
        <f t="shared" si="36"/>
        <v>0</v>
      </c>
      <c r="S157" s="36"/>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
      <c r="A158" s="59"/>
      <c r="B158" s="60" t="s">
        <v>76</v>
      </c>
      <c r="C158" s="43">
        <f>SUM(D158:M158)+SUM(P158:R158)</f>
        <v>10</v>
      </c>
      <c r="D158" s="62"/>
      <c r="E158" s="62"/>
      <c r="F158" s="62"/>
      <c r="G158" s="62"/>
      <c r="H158" s="62"/>
      <c r="I158" s="62"/>
      <c r="J158" s="62"/>
      <c r="K158" s="62"/>
      <c r="L158" s="62"/>
      <c r="M158" s="62"/>
      <c r="N158" s="62"/>
      <c r="O158" s="62"/>
      <c r="P158" s="62">
        <v>10</v>
      </c>
      <c r="Q158" s="62"/>
      <c r="R158" s="62"/>
      <c r="S158" s="3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1:256" ht="13.5">
      <c r="A159" s="37" t="s">
        <v>3</v>
      </c>
      <c r="B159" s="38" t="s">
        <v>130</v>
      </c>
      <c r="C159" s="39">
        <f>C160</f>
        <v>8</v>
      </c>
      <c r="D159" s="39">
        <f aca="true" t="shared" si="37" ref="D159:R159">D160</f>
        <v>0</v>
      </c>
      <c r="E159" s="39">
        <f t="shared" si="37"/>
        <v>0</v>
      </c>
      <c r="F159" s="39">
        <f t="shared" si="37"/>
        <v>0</v>
      </c>
      <c r="G159" s="39">
        <f t="shared" si="37"/>
        <v>0</v>
      </c>
      <c r="H159" s="39">
        <f t="shared" si="37"/>
        <v>0</v>
      </c>
      <c r="I159" s="39">
        <f t="shared" si="37"/>
        <v>8</v>
      </c>
      <c r="J159" s="39">
        <f t="shared" si="37"/>
        <v>0</v>
      </c>
      <c r="K159" s="39">
        <f t="shared" si="37"/>
        <v>0</v>
      </c>
      <c r="L159" s="39">
        <f t="shared" si="37"/>
        <v>0</v>
      </c>
      <c r="M159" s="39">
        <f t="shared" si="37"/>
        <v>0</v>
      </c>
      <c r="N159" s="39">
        <f t="shared" si="37"/>
        <v>0</v>
      </c>
      <c r="O159" s="39">
        <f t="shared" si="37"/>
        <v>0</v>
      </c>
      <c r="P159" s="39">
        <f t="shared" si="37"/>
        <v>0</v>
      </c>
      <c r="Q159" s="39">
        <f t="shared" si="37"/>
        <v>0</v>
      </c>
      <c r="R159" s="39">
        <f t="shared" si="37"/>
        <v>0</v>
      </c>
      <c r="S159" s="36"/>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row>
    <row r="160" spans="1:256" ht="27">
      <c r="A160" s="59"/>
      <c r="B160" s="60" t="s">
        <v>127</v>
      </c>
      <c r="C160" s="43">
        <f>SUM(D160:M160)+SUM(P160:R160)</f>
        <v>8</v>
      </c>
      <c r="D160" s="57"/>
      <c r="E160" s="57"/>
      <c r="F160" s="57"/>
      <c r="G160" s="57"/>
      <c r="H160" s="57"/>
      <c r="I160" s="57">
        <v>8</v>
      </c>
      <c r="J160" s="57"/>
      <c r="K160" s="57"/>
      <c r="L160" s="57"/>
      <c r="M160" s="57"/>
      <c r="N160" s="57"/>
      <c r="O160" s="57"/>
      <c r="P160" s="57"/>
      <c r="Q160" s="57"/>
      <c r="R160" s="57"/>
      <c r="S160" s="3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row>
    <row r="161" spans="1:256" ht="13.5">
      <c r="A161" s="37" t="s">
        <v>68</v>
      </c>
      <c r="B161" s="37" t="s">
        <v>131</v>
      </c>
      <c r="C161" s="39">
        <f>C162+C165</f>
        <v>35263</v>
      </c>
      <c r="D161" s="39">
        <f aca="true" t="shared" si="38" ref="D161:R161">D162+D165</f>
        <v>0</v>
      </c>
      <c r="E161" s="39">
        <f t="shared" si="38"/>
        <v>0</v>
      </c>
      <c r="F161" s="39">
        <f t="shared" si="38"/>
        <v>0</v>
      </c>
      <c r="G161" s="39">
        <f t="shared" si="38"/>
        <v>0</v>
      </c>
      <c r="H161" s="39">
        <f t="shared" si="38"/>
        <v>0</v>
      </c>
      <c r="I161" s="39">
        <f t="shared" si="38"/>
        <v>0</v>
      </c>
      <c r="J161" s="39">
        <f t="shared" si="38"/>
        <v>0</v>
      </c>
      <c r="K161" s="39">
        <f t="shared" si="38"/>
        <v>0</v>
      </c>
      <c r="L161" s="39">
        <f t="shared" si="38"/>
        <v>0</v>
      </c>
      <c r="M161" s="39">
        <f t="shared" si="38"/>
        <v>35263</v>
      </c>
      <c r="N161" s="39">
        <f t="shared" si="38"/>
        <v>24172</v>
      </c>
      <c r="O161" s="39">
        <f t="shared" si="38"/>
        <v>11091</v>
      </c>
      <c r="P161" s="39">
        <f t="shared" si="38"/>
        <v>0</v>
      </c>
      <c r="Q161" s="39">
        <f t="shared" si="38"/>
        <v>0</v>
      </c>
      <c r="R161" s="39">
        <f t="shared" si="38"/>
        <v>0</v>
      </c>
      <c r="S161" s="36"/>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row>
    <row r="162" spans="1:256" ht="13.5">
      <c r="A162" s="67" t="s">
        <v>83</v>
      </c>
      <c r="B162" s="68" t="s">
        <v>133</v>
      </c>
      <c r="C162" s="69">
        <f>C163</f>
        <v>10861</v>
      </c>
      <c r="D162" s="69">
        <f aca="true" t="shared" si="39" ref="D162:R163">D163</f>
        <v>0</v>
      </c>
      <c r="E162" s="69">
        <f t="shared" si="39"/>
        <v>0</v>
      </c>
      <c r="F162" s="69">
        <f t="shared" si="39"/>
        <v>0</v>
      </c>
      <c r="G162" s="69">
        <f t="shared" si="39"/>
        <v>0</v>
      </c>
      <c r="H162" s="69">
        <f t="shared" si="39"/>
        <v>0</v>
      </c>
      <c r="I162" s="69">
        <f t="shared" si="39"/>
        <v>0</v>
      </c>
      <c r="J162" s="69">
        <f t="shared" si="39"/>
        <v>0</v>
      </c>
      <c r="K162" s="69">
        <f t="shared" si="39"/>
        <v>0</v>
      </c>
      <c r="L162" s="69">
        <f t="shared" si="39"/>
        <v>0</v>
      </c>
      <c r="M162" s="69">
        <f t="shared" si="39"/>
        <v>10861</v>
      </c>
      <c r="N162" s="69">
        <f t="shared" si="39"/>
        <v>0</v>
      </c>
      <c r="O162" s="69">
        <f t="shared" si="39"/>
        <v>10861</v>
      </c>
      <c r="P162" s="69">
        <f t="shared" si="39"/>
        <v>0</v>
      </c>
      <c r="Q162" s="69">
        <f t="shared" si="39"/>
        <v>0</v>
      </c>
      <c r="R162" s="69">
        <f t="shared" si="39"/>
        <v>0</v>
      </c>
      <c r="S162" s="36"/>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4.25">
      <c r="A163" s="70" t="s">
        <v>100</v>
      </c>
      <c r="B163" s="71" t="s">
        <v>134</v>
      </c>
      <c r="C163" s="41">
        <f>C164</f>
        <v>10861</v>
      </c>
      <c r="D163" s="41">
        <f t="shared" si="39"/>
        <v>0</v>
      </c>
      <c r="E163" s="41">
        <f t="shared" si="39"/>
        <v>0</v>
      </c>
      <c r="F163" s="41">
        <f t="shared" si="39"/>
        <v>0</v>
      </c>
      <c r="G163" s="41">
        <f t="shared" si="39"/>
        <v>0</v>
      </c>
      <c r="H163" s="41">
        <f t="shared" si="39"/>
        <v>0</v>
      </c>
      <c r="I163" s="41">
        <f t="shared" si="39"/>
        <v>0</v>
      </c>
      <c r="J163" s="41">
        <f t="shared" si="39"/>
        <v>0</v>
      </c>
      <c r="K163" s="41">
        <f t="shared" si="39"/>
        <v>0</v>
      </c>
      <c r="L163" s="41">
        <f t="shared" si="39"/>
        <v>0</v>
      </c>
      <c r="M163" s="41">
        <f t="shared" si="39"/>
        <v>10861</v>
      </c>
      <c r="N163" s="41">
        <f t="shared" si="39"/>
        <v>0</v>
      </c>
      <c r="O163" s="41">
        <f t="shared" si="39"/>
        <v>10861</v>
      </c>
      <c r="P163" s="41">
        <f t="shared" si="39"/>
        <v>0</v>
      </c>
      <c r="Q163" s="41">
        <f t="shared" si="39"/>
        <v>0</v>
      </c>
      <c r="R163" s="41">
        <f t="shared" si="39"/>
        <v>0</v>
      </c>
      <c r="S163" s="36"/>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c r="IV163" s="24"/>
    </row>
    <row r="164" spans="1:256" ht="15">
      <c r="A164" s="59"/>
      <c r="B164" s="61" t="s">
        <v>135</v>
      </c>
      <c r="C164" s="43">
        <f>SUM(D164:M164)+SUM(P164:R164)</f>
        <v>10861</v>
      </c>
      <c r="D164" s="62"/>
      <c r="E164" s="62"/>
      <c r="F164" s="62"/>
      <c r="G164" s="62"/>
      <c r="H164" s="62"/>
      <c r="I164" s="62"/>
      <c r="J164" s="62"/>
      <c r="K164" s="62"/>
      <c r="L164" s="62"/>
      <c r="M164" s="62">
        <v>10861</v>
      </c>
      <c r="N164" s="62"/>
      <c r="O164" s="65">
        <v>10861</v>
      </c>
      <c r="P164" s="62"/>
      <c r="Q164" s="62"/>
      <c r="R164" s="62"/>
      <c r="S164" s="3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13.5">
      <c r="A165" s="67" t="s">
        <v>132</v>
      </c>
      <c r="B165" s="68" t="s">
        <v>136</v>
      </c>
      <c r="C165" s="69">
        <f aca="true" t="shared" si="40" ref="C165:R165">IF(C166=C174+C206,C166,0)</f>
        <v>24402</v>
      </c>
      <c r="D165" s="69">
        <f t="shared" si="40"/>
        <v>0</v>
      </c>
      <c r="E165" s="69">
        <f t="shared" si="40"/>
        <v>0</v>
      </c>
      <c r="F165" s="69">
        <f t="shared" si="40"/>
        <v>0</v>
      </c>
      <c r="G165" s="69">
        <f t="shared" si="40"/>
        <v>0</v>
      </c>
      <c r="H165" s="69">
        <f t="shared" si="40"/>
        <v>0</v>
      </c>
      <c r="I165" s="69">
        <f t="shared" si="40"/>
        <v>0</v>
      </c>
      <c r="J165" s="69">
        <f t="shared" si="40"/>
        <v>0</v>
      </c>
      <c r="K165" s="69">
        <f t="shared" si="40"/>
        <v>0</v>
      </c>
      <c r="L165" s="69">
        <f t="shared" si="40"/>
        <v>0</v>
      </c>
      <c r="M165" s="69">
        <f t="shared" si="40"/>
        <v>24402</v>
      </c>
      <c r="N165" s="69">
        <f t="shared" si="40"/>
        <v>24172</v>
      </c>
      <c r="O165" s="69">
        <f t="shared" si="40"/>
        <v>230</v>
      </c>
      <c r="P165" s="69">
        <f t="shared" si="40"/>
        <v>0</v>
      </c>
      <c r="Q165" s="69">
        <f t="shared" si="40"/>
        <v>0</v>
      </c>
      <c r="R165" s="69">
        <f t="shared" si="40"/>
        <v>0</v>
      </c>
      <c r="S165" s="36"/>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3.5">
      <c r="A166" s="37" t="s">
        <v>100</v>
      </c>
      <c r="B166" s="38" t="s">
        <v>137</v>
      </c>
      <c r="C166" s="39">
        <f>SUM(C167:C172)</f>
        <v>24402</v>
      </c>
      <c r="D166" s="39">
        <f aca="true" t="shared" si="41" ref="D166:R166">SUM(D167:D172)</f>
        <v>0</v>
      </c>
      <c r="E166" s="39">
        <f t="shared" si="41"/>
        <v>0</v>
      </c>
      <c r="F166" s="39">
        <f t="shared" si="41"/>
        <v>0</v>
      </c>
      <c r="G166" s="39">
        <f t="shared" si="41"/>
        <v>0</v>
      </c>
      <c r="H166" s="39">
        <f t="shared" si="41"/>
        <v>0</v>
      </c>
      <c r="I166" s="39">
        <f t="shared" si="41"/>
        <v>0</v>
      </c>
      <c r="J166" s="39">
        <f t="shared" si="41"/>
        <v>0</v>
      </c>
      <c r="K166" s="39">
        <f t="shared" si="41"/>
        <v>0</v>
      </c>
      <c r="L166" s="39">
        <f t="shared" si="41"/>
        <v>0</v>
      </c>
      <c r="M166" s="39">
        <f t="shared" si="41"/>
        <v>24402</v>
      </c>
      <c r="N166" s="39">
        <f t="shared" si="41"/>
        <v>24172</v>
      </c>
      <c r="O166" s="39">
        <f t="shared" si="41"/>
        <v>230</v>
      </c>
      <c r="P166" s="39">
        <f t="shared" si="41"/>
        <v>0</v>
      </c>
      <c r="Q166" s="39">
        <f t="shared" si="41"/>
        <v>0</v>
      </c>
      <c r="R166" s="39">
        <f t="shared" si="41"/>
        <v>0</v>
      </c>
      <c r="S166" s="36"/>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row>
    <row r="167" spans="1:256" ht="27">
      <c r="A167" s="59">
        <v>1</v>
      </c>
      <c r="B167" s="61" t="s">
        <v>138</v>
      </c>
      <c r="C167" s="43">
        <f aca="true" t="shared" si="42" ref="C167:C172">SUM(D167:M167)+SUM(P167:R167)</f>
        <v>20656</v>
      </c>
      <c r="D167" s="62">
        <f aca="true" t="shared" si="43" ref="D167:R167">D180+D207</f>
        <v>0</v>
      </c>
      <c r="E167" s="62">
        <f t="shared" si="43"/>
        <v>0</v>
      </c>
      <c r="F167" s="62">
        <f t="shared" si="43"/>
        <v>0</v>
      </c>
      <c r="G167" s="62">
        <f t="shared" si="43"/>
        <v>0</v>
      </c>
      <c r="H167" s="62">
        <f t="shared" si="43"/>
        <v>0</v>
      </c>
      <c r="I167" s="62">
        <f t="shared" si="43"/>
        <v>0</v>
      </c>
      <c r="J167" s="62">
        <f t="shared" si="43"/>
        <v>0</v>
      </c>
      <c r="K167" s="62">
        <f t="shared" si="43"/>
        <v>0</v>
      </c>
      <c r="L167" s="62">
        <f t="shared" si="43"/>
        <v>0</v>
      </c>
      <c r="M167" s="62">
        <f t="shared" si="43"/>
        <v>20656</v>
      </c>
      <c r="N167" s="65">
        <f t="shared" si="43"/>
        <v>20656</v>
      </c>
      <c r="O167" s="62">
        <f t="shared" si="43"/>
        <v>0</v>
      </c>
      <c r="P167" s="62">
        <f t="shared" si="43"/>
        <v>0</v>
      </c>
      <c r="Q167" s="62">
        <f t="shared" si="43"/>
        <v>0</v>
      </c>
      <c r="R167" s="62">
        <f t="shared" si="43"/>
        <v>0</v>
      </c>
      <c r="S167" s="3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row>
    <row r="168" spans="1:256" ht="27">
      <c r="A168" s="59">
        <v>2</v>
      </c>
      <c r="B168" s="61" t="s">
        <v>139</v>
      </c>
      <c r="C168" s="43">
        <f t="shared" si="42"/>
        <v>230</v>
      </c>
      <c r="D168" s="62">
        <f>D176</f>
        <v>0</v>
      </c>
      <c r="E168" s="62">
        <f aca="true" t="shared" si="44" ref="E168:R168">E176</f>
        <v>0</v>
      </c>
      <c r="F168" s="62">
        <f t="shared" si="44"/>
        <v>0</v>
      </c>
      <c r="G168" s="62">
        <f t="shared" si="44"/>
        <v>0</v>
      </c>
      <c r="H168" s="62">
        <f t="shared" si="44"/>
        <v>0</v>
      </c>
      <c r="I168" s="62">
        <f t="shared" si="44"/>
        <v>0</v>
      </c>
      <c r="J168" s="62">
        <f t="shared" si="44"/>
        <v>0</v>
      </c>
      <c r="K168" s="62">
        <f t="shared" si="44"/>
        <v>0</v>
      </c>
      <c r="L168" s="62">
        <f t="shared" si="44"/>
        <v>0</v>
      </c>
      <c r="M168" s="62">
        <f t="shared" si="44"/>
        <v>230</v>
      </c>
      <c r="N168" s="62">
        <f t="shared" si="44"/>
        <v>0</v>
      </c>
      <c r="O168" s="62">
        <f t="shared" si="44"/>
        <v>230</v>
      </c>
      <c r="P168" s="62">
        <f t="shared" si="44"/>
        <v>0</v>
      </c>
      <c r="Q168" s="62">
        <f t="shared" si="44"/>
        <v>0</v>
      </c>
      <c r="R168" s="62">
        <f t="shared" si="44"/>
        <v>0</v>
      </c>
      <c r="S168" s="3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row>
    <row r="169" spans="1:256" ht="27">
      <c r="A169" s="59">
        <v>3</v>
      </c>
      <c r="B169" s="61" t="s">
        <v>12</v>
      </c>
      <c r="C169" s="43">
        <f t="shared" si="42"/>
        <v>3516</v>
      </c>
      <c r="D169" s="62">
        <f aca="true" t="shared" si="45" ref="D169:L169">D178+D181+D185+D187+D189+D191+D193+D195+D197+D199+D203+D205</f>
        <v>0</v>
      </c>
      <c r="E169" s="62">
        <f t="shared" si="45"/>
        <v>0</v>
      </c>
      <c r="F169" s="62">
        <f t="shared" si="45"/>
        <v>0</v>
      </c>
      <c r="G169" s="62">
        <f t="shared" si="45"/>
        <v>0</v>
      </c>
      <c r="H169" s="62">
        <f t="shared" si="45"/>
        <v>0</v>
      </c>
      <c r="I169" s="62">
        <f t="shared" si="45"/>
        <v>0</v>
      </c>
      <c r="J169" s="62">
        <f t="shared" si="45"/>
        <v>0</v>
      </c>
      <c r="K169" s="62">
        <f t="shared" si="45"/>
        <v>0</v>
      </c>
      <c r="L169" s="62">
        <f t="shared" si="45"/>
        <v>0</v>
      </c>
      <c r="M169" s="62">
        <f aca="true" t="shared" si="46" ref="M169:R169">M178+M181+M185+M187+M189+M191+M193+M195+M197+M199+M203+M205</f>
        <v>3516</v>
      </c>
      <c r="N169" s="62">
        <f t="shared" si="46"/>
        <v>3516</v>
      </c>
      <c r="O169" s="62">
        <f t="shared" si="46"/>
        <v>0</v>
      </c>
      <c r="P169" s="62">
        <f t="shared" si="46"/>
        <v>0</v>
      </c>
      <c r="Q169" s="62">
        <f t="shared" si="46"/>
        <v>0</v>
      </c>
      <c r="R169" s="62">
        <f t="shared" si="46"/>
        <v>0</v>
      </c>
      <c r="S169" s="3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row>
    <row r="170" spans="1:256" ht="15">
      <c r="A170" s="59">
        <v>4</v>
      </c>
      <c r="B170" s="61"/>
      <c r="C170" s="43">
        <f t="shared" si="42"/>
        <v>0</v>
      </c>
      <c r="D170" s="62">
        <f>D199</f>
        <v>0</v>
      </c>
      <c r="E170" s="62">
        <f aca="true" t="shared" si="47" ref="E170:R170">E199</f>
        <v>0</v>
      </c>
      <c r="F170" s="62">
        <f t="shared" si="47"/>
        <v>0</v>
      </c>
      <c r="G170" s="62">
        <f t="shared" si="47"/>
        <v>0</v>
      </c>
      <c r="H170" s="62">
        <f t="shared" si="47"/>
        <v>0</v>
      </c>
      <c r="I170" s="62">
        <f t="shared" si="47"/>
        <v>0</v>
      </c>
      <c r="J170" s="62">
        <f t="shared" si="47"/>
        <v>0</v>
      </c>
      <c r="K170" s="62">
        <f t="shared" si="47"/>
        <v>0</v>
      </c>
      <c r="L170" s="62">
        <f t="shared" si="47"/>
        <v>0</v>
      </c>
      <c r="M170" s="62"/>
      <c r="N170" s="62"/>
      <c r="O170" s="62">
        <f t="shared" si="47"/>
        <v>0</v>
      </c>
      <c r="P170" s="62">
        <f t="shared" si="47"/>
        <v>0</v>
      </c>
      <c r="Q170" s="62">
        <f t="shared" si="47"/>
        <v>0</v>
      </c>
      <c r="R170" s="62">
        <f t="shared" si="47"/>
        <v>0</v>
      </c>
      <c r="S170" s="3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row>
    <row r="171" spans="1:256" ht="15">
      <c r="A171" s="59">
        <v>5</v>
      </c>
      <c r="B171" s="61"/>
      <c r="C171" s="43">
        <f t="shared" si="42"/>
        <v>0</v>
      </c>
      <c r="D171" s="62">
        <f>D201</f>
        <v>0</v>
      </c>
      <c r="E171" s="62">
        <f aca="true" t="shared" si="48" ref="E171:R171">E201</f>
        <v>0</v>
      </c>
      <c r="F171" s="62">
        <f t="shared" si="48"/>
        <v>0</v>
      </c>
      <c r="G171" s="62">
        <f t="shared" si="48"/>
        <v>0</v>
      </c>
      <c r="H171" s="62">
        <f t="shared" si="48"/>
        <v>0</v>
      </c>
      <c r="I171" s="62">
        <f t="shared" si="48"/>
        <v>0</v>
      </c>
      <c r="J171" s="62">
        <f t="shared" si="48"/>
        <v>0</v>
      </c>
      <c r="K171" s="62">
        <f t="shared" si="48"/>
        <v>0</v>
      </c>
      <c r="L171" s="62">
        <f t="shared" si="48"/>
        <v>0</v>
      </c>
      <c r="M171" s="62">
        <f t="shared" si="48"/>
        <v>0</v>
      </c>
      <c r="N171" s="62">
        <f>N201</f>
        <v>0</v>
      </c>
      <c r="O171" s="62">
        <f t="shared" si="48"/>
        <v>0</v>
      </c>
      <c r="P171" s="62">
        <f t="shared" si="48"/>
        <v>0</v>
      </c>
      <c r="Q171" s="62">
        <f t="shared" si="48"/>
        <v>0</v>
      </c>
      <c r="R171" s="62">
        <f t="shared" si="48"/>
        <v>0</v>
      </c>
      <c r="S171" s="3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row>
    <row r="172" spans="1:256" ht="15">
      <c r="A172" s="59">
        <v>6</v>
      </c>
      <c r="B172" s="61"/>
      <c r="C172" s="43">
        <f t="shared" si="42"/>
        <v>0</v>
      </c>
      <c r="D172" s="62">
        <f>D183</f>
        <v>0</v>
      </c>
      <c r="E172" s="62">
        <f aca="true" t="shared" si="49" ref="E172:R172">E183</f>
        <v>0</v>
      </c>
      <c r="F172" s="62">
        <f t="shared" si="49"/>
        <v>0</v>
      </c>
      <c r="G172" s="62">
        <f t="shared" si="49"/>
        <v>0</v>
      </c>
      <c r="H172" s="62">
        <f t="shared" si="49"/>
        <v>0</v>
      </c>
      <c r="I172" s="62">
        <f t="shared" si="49"/>
        <v>0</v>
      </c>
      <c r="J172" s="62">
        <f t="shared" si="49"/>
        <v>0</v>
      </c>
      <c r="K172" s="62">
        <f t="shared" si="49"/>
        <v>0</v>
      </c>
      <c r="L172" s="62">
        <f t="shared" si="49"/>
        <v>0</v>
      </c>
      <c r="M172" s="62">
        <f t="shared" si="49"/>
        <v>0</v>
      </c>
      <c r="N172" s="62">
        <f t="shared" si="49"/>
        <v>0</v>
      </c>
      <c r="O172" s="62">
        <f t="shared" si="49"/>
        <v>0</v>
      </c>
      <c r="P172" s="62">
        <f t="shared" si="49"/>
        <v>0</v>
      </c>
      <c r="Q172" s="62">
        <f t="shared" si="49"/>
        <v>0</v>
      </c>
      <c r="R172" s="62">
        <f t="shared" si="49"/>
        <v>0</v>
      </c>
      <c r="S172" s="3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row>
    <row r="173" spans="1:256" ht="13.5">
      <c r="A173" s="37" t="s">
        <v>122</v>
      </c>
      <c r="B173" s="38" t="s">
        <v>140</v>
      </c>
      <c r="C173" s="39">
        <f aca="true" t="shared" si="50" ref="C173:R173">C174+C206</f>
        <v>24402</v>
      </c>
      <c r="D173" s="39">
        <f t="shared" si="50"/>
        <v>0</v>
      </c>
      <c r="E173" s="39">
        <f t="shared" si="50"/>
        <v>0</v>
      </c>
      <c r="F173" s="39">
        <f t="shared" si="50"/>
        <v>0</v>
      </c>
      <c r="G173" s="39">
        <f t="shared" si="50"/>
        <v>0</v>
      </c>
      <c r="H173" s="39">
        <f t="shared" si="50"/>
        <v>0</v>
      </c>
      <c r="I173" s="39">
        <f t="shared" si="50"/>
        <v>0</v>
      </c>
      <c r="J173" s="39">
        <f t="shared" si="50"/>
        <v>0</v>
      </c>
      <c r="K173" s="39">
        <f t="shared" si="50"/>
        <v>0</v>
      </c>
      <c r="L173" s="39">
        <f t="shared" si="50"/>
        <v>0</v>
      </c>
      <c r="M173" s="39">
        <f t="shared" si="50"/>
        <v>24402</v>
      </c>
      <c r="N173" s="39">
        <f t="shared" si="50"/>
        <v>24172</v>
      </c>
      <c r="O173" s="39">
        <f t="shared" si="50"/>
        <v>230</v>
      </c>
      <c r="P173" s="39">
        <f t="shared" si="50"/>
        <v>0</v>
      </c>
      <c r="Q173" s="39">
        <f t="shared" si="50"/>
        <v>0</v>
      </c>
      <c r="R173" s="39">
        <f t="shared" si="50"/>
        <v>0</v>
      </c>
      <c r="S173" s="36"/>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row>
    <row r="174" spans="1:256" ht="15">
      <c r="A174" s="72" t="s">
        <v>2</v>
      </c>
      <c r="B174" s="73" t="s">
        <v>125</v>
      </c>
      <c r="C174" s="53">
        <f>C175+C177+C179+C182+C184+C186+C188+C190+C192+C194+C196+C198+C200+C202+C204</f>
        <v>24402</v>
      </c>
      <c r="D174" s="53">
        <f>D175+D177+D179+D182+D184+D186+D188+D190+D192+D194+D196+D198+D200+D202+D204</f>
        <v>0</v>
      </c>
      <c r="E174" s="53">
        <f aca="true" t="shared" si="51" ref="E174:R174">E175+E177+E179+E182+E184+E186+E188+E190+E192+E194+E196+E198+E200+E202+E204</f>
        <v>0</v>
      </c>
      <c r="F174" s="53">
        <f t="shared" si="51"/>
        <v>0</v>
      </c>
      <c r="G174" s="53">
        <f t="shared" si="51"/>
        <v>0</v>
      </c>
      <c r="H174" s="53">
        <f t="shared" si="51"/>
        <v>0</v>
      </c>
      <c r="I174" s="53">
        <f t="shared" si="51"/>
        <v>0</v>
      </c>
      <c r="J174" s="53">
        <f t="shared" si="51"/>
        <v>0</v>
      </c>
      <c r="K174" s="53">
        <f t="shared" si="51"/>
        <v>0</v>
      </c>
      <c r="L174" s="53">
        <f t="shared" si="51"/>
        <v>0</v>
      </c>
      <c r="M174" s="53">
        <f t="shared" si="51"/>
        <v>24402</v>
      </c>
      <c r="N174" s="53">
        <f t="shared" si="51"/>
        <v>24172</v>
      </c>
      <c r="O174" s="53">
        <f t="shared" si="51"/>
        <v>230</v>
      </c>
      <c r="P174" s="53">
        <f t="shared" si="51"/>
        <v>0</v>
      </c>
      <c r="Q174" s="53">
        <f t="shared" si="51"/>
        <v>0</v>
      </c>
      <c r="R174" s="53">
        <f t="shared" si="51"/>
        <v>0</v>
      </c>
      <c r="S174" s="36"/>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75">
      <c r="A175" s="74">
        <v>1</v>
      </c>
      <c r="B175" s="75" t="s">
        <v>99</v>
      </c>
      <c r="C175" s="76">
        <f>C176</f>
        <v>230</v>
      </c>
      <c r="D175" s="76">
        <f aca="true" t="shared" si="52" ref="D175:R175">D176</f>
        <v>0</v>
      </c>
      <c r="E175" s="76">
        <f t="shared" si="52"/>
        <v>0</v>
      </c>
      <c r="F175" s="76">
        <f t="shared" si="52"/>
        <v>0</v>
      </c>
      <c r="G175" s="76">
        <f t="shared" si="52"/>
        <v>0</v>
      </c>
      <c r="H175" s="76">
        <f t="shared" si="52"/>
        <v>0</v>
      </c>
      <c r="I175" s="76">
        <f t="shared" si="52"/>
        <v>0</v>
      </c>
      <c r="J175" s="76">
        <f t="shared" si="52"/>
        <v>0</v>
      </c>
      <c r="K175" s="76">
        <f t="shared" si="52"/>
        <v>0</v>
      </c>
      <c r="L175" s="76">
        <f t="shared" si="52"/>
        <v>0</v>
      </c>
      <c r="M175" s="76">
        <f t="shared" si="52"/>
        <v>230</v>
      </c>
      <c r="N175" s="76">
        <f t="shared" si="52"/>
        <v>0</v>
      </c>
      <c r="O175" s="76">
        <f t="shared" si="52"/>
        <v>230</v>
      </c>
      <c r="P175" s="76">
        <f t="shared" si="52"/>
        <v>0</v>
      </c>
      <c r="Q175" s="76">
        <f t="shared" si="52"/>
        <v>0</v>
      </c>
      <c r="R175" s="76">
        <f t="shared" si="52"/>
        <v>0</v>
      </c>
      <c r="S175" s="36"/>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row>
    <row r="176" spans="1:256" ht="15">
      <c r="A176" s="59"/>
      <c r="B176" s="61" t="s">
        <v>141</v>
      </c>
      <c r="C176" s="43">
        <f>SUM(D176:M176)+SUM(P176:R176)</f>
        <v>230</v>
      </c>
      <c r="D176" s="57"/>
      <c r="E176" s="57"/>
      <c r="F176" s="57"/>
      <c r="G176" s="57"/>
      <c r="H176" s="57"/>
      <c r="I176" s="57"/>
      <c r="J176" s="57"/>
      <c r="K176" s="57"/>
      <c r="L176" s="57"/>
      <c r="M176" s="77">
        <v>230</v>
      </c>
      <c r="N176" s="57"/>
      <c r="O176" s="58">
        <v>230</v>
      </c>
      <c r="P176" s="57"/>
      <c r="Q176" s="57"/>
      <c r="R176" s="57"/>
      <c r="S176" s="3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row>
    <row r="177" spans="1:256" ht="15.75">
      <c r="A177" s="74">
        <v>2</v>
      </c>
      <c r="B177" s="75" t="s">
        <v>126</v>
      </c>
      <c r="C177" s="76">
        <f>C178</f>
        <v>70</v>
      </c>
      <c r="D177" s="76">
        <f aca="true" t="shared" si="53" ref="D177:R177">D178</f>
        <v>0</v>
      </c>
      <c r="E177" s="76">
        <f t="shared" si="53"/>
        <v>0</v>
      </c>
      <c r="F177" s="76">
        <f t="shared" si="53"/>
        <v>0</v>
      </c>
      <c r="G177" s="76">
        <f t="shared" si="53"/>
        <v>0</v>
      </c>
      <c r="H177" s="76">
        <f t="shared" si="53"/>
        <v>0</v>
      </c>
      <c r="I177" s="76">
        <f t="shared" si="53"/>
        <v>0</v>
      </c>
      <c r="J177" s="76">
        <f t="shared" si="53"/>
        <v>0</v>
      </c>
      <c r="K177" s="76">
        <f t="shared" si="53"/>
        <v>0</v>
      </c>
      <c r="L177" s="76">
        <f t="shared" si="53"/>
        <v>0</v>
      </c>
      <c r="M177" s="76">
        <f t="shared" si="53"/>
        <v>70</v>
      </c>
      <c r="N177" s="76">
        <f t="shared" si="53"/>
        <v>70</v>
      </c>
      <c r="O177" s="76">
        <f t="shared" si="53"/>
        <v>0</v>
      </c>
      <c r="P177" s="76">
        <f t="shared" si="53"/>
        <v>0</v>
      </c>
      <c r="Q177" s="76">
        <f t="shared" si="53"/>
        <v>0</v>
      </c>
      <c r="R177" s="76">
        <f t="shared" si="53"/>
        <v>0</v>
      </c>
      <c r="S177" s="36"/>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row>
    <row r="178" spans="1:256" ht="15">
      <c r="A178" s="59"/>
      <c r="B178" s="61" t="s">
        <v>142</v>
      </c>
      <c r="C178" s="43">
        <f>SUM(D178:M178)+SUM(P178:R178)</f>
        <v>70</v>
      </c>
      <c r="D178" s="57"/>
      <c r="E178" s="57"/>
      <c r="F178" s="57"/>
      <c r="G178" s="57"/>
      <c r="H178" s="57"/>
      <c r="I178" s="57"/>
      <c r="J178" s="57"/>
      <c r="K178" s="57"/>
      <c r="L178" s="57"/>
      <c r="M178" s="77">
        <v>70</v>
      </c>
      <c r="N178" s="58">
        <v>70</v>
      </c>
      <c r="O178" s="57"/>
      <c r="P178" s="57"/>
      <c r="Q178" s="57"/>
      <c r="R178" s="57">
        <f>SUM(R179:R186)</f>
        <v>0</v>
      </c>
      <c r="S178" s="3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row>
    <row r="179" spans="1:256" ht="15.75">
      <c r="A179" s="74">
        <v>3</v>
      </c>
      <c r="B179" s="75" t="s">
        <v>86</v>
      </c>
      <c r="C179" s="76">
        <f>SUM(C180:C181)</f>
        <v>21356</v>
      </c>
      <c r="D179" s="76">
        <f aca="true" t="shared" si="54" ref="D179:R179">SUM(D180:D181)</f>
        <v>0</v>
      </c>
      <c r="E179" s="76">
        <f t="shared" si="54"/>
        <v>0</v>
      </c>
      <c r="F179" s="76">
        <f t="shared" si="54"/>
        <v>0</v>
      </c>
      <c r="G179" s="76">
        <f t="shared" si="54"/>
        <v>0</v>
      </c>
      <c r="H179" s="76">
        <f t="shared" si="54"/>
        <v>0</v>
      </c>
      <c r="I179" s="76">
        <f t="shared" si="54"/>
        <v>0</v>
      </c>
      <c r="J179" s="76">
        <f t="shared" si="54"/>
        <v>0</v>
      </c>
      <c r="K179" s="76">
        <f t="shared" si="54"/>
        <v>0</v>
      </c>
      <c r="L179" s="76">
        <f t="shared" si="54"/>
        <v>0</v>
      </c>
      <c r="M179" s="76">
        <f t="shared" si="54"/>
        <v>21356</v>
      </c>
      <c r="N179" s="76">
        <f t="shared" si="54"/>
        <v>21356</v>
      </c>
      <c r="O179" s="76">
        <f t="shared" si="54"/>
        <v>0</v>
      </c>
      <c r="P179" s="76">
        <f t="shared" si="54"/>
        <v>0</v>
      </c>
      <c r="Q179" s="76">
        <f t="shared" si="54"/>
        <v>0</v>
      </c>
      <c r="R179" s="76">
        <f t="shared" si="54"/>
        <v>0</v>
      </c>
      <c r="S179" s="36"/>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row>
    <row r="180" spans="1:256" ht="27">
      <c r="A180" s="59"/>
      <c r="B180" s="60" t="s">
        <v>143</v>
      </c>
      <c r="C180" s="43">
        <f>SUM(D180:M180)+SUM(P180:R180)</f>
        <v>20656</v>
      </c>
      <c r="D180" s="57"/>
      <c r="E180" s="57"/>
      <c r="F180" s="57"/>
      <c r="G180" s="57"/>
      <c r="H180" s="57"/>
      <c r="I180" s="57"/>
      <c r="J180" s="57"/>
      <c r="K180" s="57"/>
      <c r="L180" s="57"/>
      <c r="M180" s="57">
        <v>20656</v>
      </c>
      <c r="N180" s="58">
        <v>20656</v>
      </c>
      <c r="O180" s="57"/>
      <c r="P180" s="57"/>
      <c r="Q180" s="57"/>
      <c r="R180" s="57"/>
      <c r="S180" s="3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row>
    <row r="181" spans="1:256" ht="15">
      <c r="A181" s="59"/>
      <c r="B181" s="61" t="s">
        <v>144</v>
      </c>
      <c r="C181" s="43">
        <f aca="true" t="shared" si="55" ref="C181:C187">SUM(D181:M181)+SUM(P181:R181)</f>
        <v>700</v>
      </c>
      <c r="D181" s="57"/>
      <c r="E181" s="57"/>
      <c r="F181" s="57"/>
      <c r="G181" s="57"/>
      <c r="H181" s="57"/>
      <c r="I181" s="57"/>
      <c r="J181" s="57"/>
      <c r="K181" s="57"/>
      <c r="L181" s="57"/>
      <c r="M181" s="77">
        <v>700</v>
      </c>
      <c r="N181" s="58">
        <v>700</v>
      </c>
      <c r="O181" s="57"/>
      <c r="P181" s="57"/>
      <c r="Q181" s="57"/>
      <c r="R181" s="57"/>
      <c r="S181" s="3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row>
    <row r="182" spans="1:256" ht="15.75">
      <c r="A182" s="74">
        <v>4</v>
      </c>
      <c r="B182" s="75" t="s">
        <v>145</v>
      </c>
      <c r="C182" s="76">
        <f>C183</f>
        <v>0</v>
      </c>
      <c r="D182" s="76">
        <f aca="true" t="shared" si="56" ref="D182:R182">D183</f>
        <v>0</v>
      </c>
      <c r="E182" s="76">
        <f t="shared" si="56"/>
        <v>0</v>
      </c>
      <c r="F182" s="76">
        <f t="shared" si="56"/>
        <v>0</v>
      </c>
      <c r="G182" s="76">
        <f t="shared" si="56"/>
        <v>0</v>
      </c>
      <c r="H182" s="76">
        <f t="shared" si="56"/>
        <v>0</v>
      </c>
      <c r="I182" s="76">
        <f t="shared" si="56"/>
        <v>0</v>
      </c>
      <c r="J182" s="76">
        <f t="shared" si="56"/>
        <v>0</v>
      </c>
      <c r="K182" s="76">
        <f t="shared" si="56"/>
        <v>0</v>
      </c>
      <c r="L182" s="76">
        <f t="shared" si="56"/>
        <v>0</v>
      </c>
      <c r="M182" s="76">
        <f t="shared" si="56"/>
        <v>0</v>
      </c>
      <c r="N182" s="76">
        <f t="shared" si="56"/>
        <v>0</v>
      </c>
      <c r="O182" s="76">
        <f t="shared" si="56"/>
        <v>0</v>
      </c>
      <c r="P182" s="76">
        <f t="shared" si="56"/>
        <v>0</v>
      </c>
      <c r="Q182" s="76">
        <f t="shared" si="56"/>
        <v>0</v>
      </c>
      <c r="R182" s="76">
        <f t="shared" si="56"/>
        <v>0</v>
      </c>
      <c r="S182" s="36"/>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row>
    <row r="183" spans="1:256" ht="15">
      <c r="A183" s="59"/>
      <c r="B183" s="61"/>
      <c r="C183" s="43">
        <f t="shared" si="55"/>
        <v>0</v>
      </c>
      <c r="D183" s="57"/>
      <c r="E183" s="57"/>
      <c r="F183" s="57"/>
      <c r="G183" s="57"/>
      <c r="H183" s="57"/>
      <c r="I183" s="57"/>
      <c r="J183" s="57"/>
      <c r="K183" s="57"/>
      <c r="L183" s="57"/>
      <c r="M183" s="77"/>
      <c r="N183" s="58"/>
      <c r="O183" s="57"/>
      <c r="P183" s="57"/>
      <c r="Q183" s="57"/>
      <c r="R183" s="57"/>
      <c r="S183" s="3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row>
    <row r="184" spans="1:256" ht="15.75">
      <c r="A184" s="74">
        <v>4</v>
      </c>
      <c r="B184" s="75" t="s">
        <v>146</v>
      </c>
      <c r="C184" s="76">
        <f>C185</f>
        <v>75</v>
      </c>
      <c r="D184" s="76">
        <f aca="true" t="shared" si="57" ref="D184:R184">D185</f>
        <v>0</v>
      </c>
      <c r="E184" s="76">
        <f t="shared" si="57"/>
        <v>0</v>
      </c>
      <c r="F184" s="76">
        <f t="shared" si="57"/>
        <v>0</v>
      </c>
      <c r="G184" s="76">
        <f t="shared" si="57"/>
        <v>0</v>
      </c>
      <c r="H184" s="76">
        <f t="shared" si="57"/>
        <v>0</v>
      </c>
      <c r="I184" s="76">
        <f t="shared" si="57"/>
        <v>0</v>
      </c>
      <c r="J184" s="76">
        <f t="shared" si="57"/>
        <v>0</v>
      </c>
      <c r="K184" s="76">
        <f t="shared" si="57"/>
        <v>0</v>
      </c>
      <c r="L184" s="76">
        <f t="shared" si="57"/>
        <v>0</v>
      </c>
      <c r="M184" s="76">
        <f t="shared" si="57"/>
        <v>75</v>
      </c>
      <c r="N184" s="76">
        <f t="shared" si="57"/>
        <v>75</v>
      </c>
      <c r="O184" s="76">
        <f t="shared" si="57"/>
        <v>0</v>
      </c>
      <c r="P184" s="76">
        <f t="shared" si="57"/>
        <v>0</v>
      </c>
      <c r="Q184" s="76">
        <f t="shared" si="57"/>
        <v>0</v>
      </c>
      <c r="R184" s="76">
        <f t="shared" si="57"/>
        <v>0</v>
      </c>
      <c r="S184" s="36"/>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row>
    <row r="185" spans="1:256" ht="15">
      <c r="A185" s="59"/>
      <c r="B185" s="61" t="s">
        <v>142</v>
      </c>
      <c r="C185" s="43">
        <f t="shared" si="55"/>
        <v>75</v>
      </c>
      <c r="D185" s="57"/>
      <c r="E185" s="57"/>
      <c r="F185" s="57"/>
      <c r="G185" s="57"/>
      <c r="H185" s="57"/>
      <c r="I185" s="57"/>
      <c r="J185" s="57"/>
      <c r="K185" s="57"/>
      <c r="L185" s="57"/>
      <c r="M185" s="77">
        <v>75</v>
      </c>
      <c r="N185" s="58">
        <v>75</v>
      </c>
      <c r="O185" s="57"/>
      <c r="P185" s="57"/>
      <c r="Q185" s="57"/>
      <c r="R185" s="57"/>
      <c r="S185" s="3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row>
    <row r="186" spans="1:256" ht="15.75">
      <c r="A186" s="74">
        <v>5</v>
      </c>
      <c r="B186" s="75" t="s">
        <v>16</v>
      </c>
      <c r="C186" s="76">
        <f>C187</f>
        <v>10</v>
      </c>
      <c r="D186" s="76">
        <f aca="true" t="shared" si="58" ref="D186:R188">D187</f>
        <v>0</v>
      </c>
      <c r="E186" s="76">
        <f t="shared" si="58"/>
        <v>0</v>
      </c>
      <c r="F186" s="76">
        <f t="shared" si="58"/>
        <v>0</v>
      </c>
      <c r="G186" s="76">
        <f t="shared" si="58"/>
        <v>0</v>
      </c>
      <c r="H186" s="76">
        <f t="shared" si="58"/>
        <v>0</v>
      </c>
      <c r="I186" s="76">
        <f t="shared" si="58"/>
        <v>0</v>
      </c>
      <c r="J186" s="76">
        <f t="shared" si="58"/>
        <v>0</v>
      </c>
      <c r="K186" s="76">
        <f t="shared" si="58"/>
        <v>0</v>
      </c>
      <c r="L186" s="76">
        <f t="shared" si="58"/>
        <v>0</v>
      </c>
      <c r="M186" s="76">
        <f t="shared" si="58"/>
        <v>10</v>
      </c>
      <c r="N186" s="76">
        <f t="shared" si="58"/>
        <v>10</v>
      </c>
      <c r="O186" s="76">
        <f t="shared" si="58"/>
        <v>0</v>
      </c>
      <c r="P186" s="76">
        <f t="shared" si="58"/>
        <v>0</v>
      </c>
      <c r="Q186" s="76">
        <f t="shared" si="58"/>
        <v>0</v>
      </c>
      <c r="R186" s="76">
        <f t="shared" si="58"/>
        <v>0</v>
      </c>
      <c r="S186" s="36"/>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row>
    <row r="187" spans="1:256" ht="15">
      <c r="A187" s="59"/>
      <c r="B187" s="61" t="s">
        <v>142</v>
      </c>
      <c r="C187" s="43">
        <f t="shared" si="55"/>
        <v>10</v>
      </c>
      <c r="D187" s="57">
        <f t="shared" si="58"/>
        <v>0</v>
      </c>
      <c r="E187" s="57">
        <f t="shared" si="58"/>
        <v>0</v>
      </c>
      <c r="F187" s="57">
        <f t="shared" si="58"/>
        <v>0</v>
      </c>
      <c r="G187" s="57">
        <f t="shared" si="58"/>
        <v>0</v>
      </c>
      <c r="H187" s="57">
        <f t="shared" si="58"/>
        <v>0</v>
      </c>
      <c r="I187" s="57">
        <f t="shared" si="58"/>
        <v>0</v>
      </c>
      <c r="J187" s="57">
        <f t="shared" si="58"/>
        <v>0</v>
      </c>
      <c r="K187" s="57">
        <f t="shared" si="58"/>
        <v>0</v>
      </c>
      <c r="L187" s="57">
        <f t="shared" si="58"/>
        <v>0</v>
      </c>
      <c r="M187" s="77">
        <v>10</v>
      </c>
      <c r="N187" s="58">
        <v>10</v>
      </c>
      <c r="O187" s="57">
        <f t="shared" si="58"/>
        <v>0</v>
      </c>
      <c r="P187" s="57">
        <f t="shared" si="58"/>
        <v>0</v>
      </c>
      <c r="Q187" s="57">
        <f t="shared" si="58"/>
        <v>0</v>
      </c>
      <c r="R187" s="57">
        <f t="shared" si="58"/>
        <v>0</v>
      </c>
      <c r="S187" s="3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row>
    <row r="188" spans="1:256" ht="15.75">
      <c r="A188" s="74">
        <v>6</v>
      </c>
      <c r="B188" s="75" t="s">
        <v>104</v>
      </c>
      <c r="C188" s="76">
        <f>C189</f>
        <v>805</v>
      </c>
      <c r="D188" s="76">
        <f t="shared" si="58"/>
        <v>0</v>
      </c>
      <c r="E188" s="76">
        <f t="shared" si="58"/>
        <v>0</v>
      </c>
      <c r="F188" s="76">
        <f t="shared" si="58"/>
        <v>0</v>
      </c>
      <c r="G188" s="76">
        <f t="shared" si="58"/>
        <v>0</v>
      </c>
      <c r="H188" s="76">
        <f t="shared" si="58"/>
        <v>0</v>
      </c>
      <c r="I188" s="76">
        <f t="shared" si="58"/>
        <v>0</v>
      </c>
      <c r="J188" s="76">
        <f t="shared" si="58"/>
        <v>0</v>
      </c>
      <c r="K188" s="76">
        <f t="shared" si="58"/>
        <v>0</v>
      </c>
      <c r="L188" s="76">
        <f t="shared" si="58"/>
        <v>0</v>
      </c>
      <c r="M188" s="76">
        <f t="shared" si="58"/>
        <v>805</v>
      </c>
      <c r="N188" s="76">
        <f t="shared" si="58"/>
        <v>805</v>
      </c>
      <c r="O188" s="76">
        <f t="shared" si="58"/>
        <v>0</v>
      </c>
      <c r="P188" s="76">
        <f t="shared" si="58"/>
        <v>0</v>
      </c>
      <c r="Q188" s="76">
        <f t="shared" si="58"/>
        <v>0</v>
      </c>
      <c r="R188" s="76">
        <f t="shared" si="58"/>
        <v>0</v>
      </c>
      <c r="S188" s="36"/>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row>
    <row r="189" spans="1:256" ht="15">
      <c r="A189" s="59"/>
      <c r="B189" s="61" t="s">
        <v>142</v>
      </c>
      <c r="C189" s="43">
        <f>SUM(D189:M189)+SUM(P189:R189)</f>
        <v>805</v>
      </c>
      <c r="D189" s="57"/>
      <c r="E189" s="57"/>
      <c r="F189" s="57"/>
      <c r="G189" s="57"/>
      <c r="H189" s="57"/>
      <c r="I189" s="57"/>
      <c r="J189" s="57"/>
      <c r="K189" s="57"/>
      <c r="L189" s="57"/>
      <c r="M189" s="77">
        <v>805</v>
      </c>
      <c r="N189" s="58">
        <v>805</v>
      </c>
      <c r="O189" s="57"/>
      <c r="P189" s="57"/>
      <c r="Q189" s="57"/>
      <c r="R189" s="57"/>
      <c r="S189" s="3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row>
    <row r="190" spans="1:256" ht="15.75">
      <c r="A190" s="74">
        <v>7</v>
      </c>
      <c r="B190" s="75" t="s">
        <v>147</v>
      </c>
      <c r="C190" s="76">
        <f>C191</f>
        <v>47</v>
      </c>
      <c r="D190" s="76">
        <f aca="true" t="shared" si="59" ref="D190:R194">D191</f>
        <v>0</v>
      </c>
      <c r="E190" s="76">
        <f t="shared" si="59"/>
        <v>0</v>
      </c>
      <c r="F190" s="76">
        <f t="shared" si="59"/>
        <v>0</v>
      </c>
      <c r="G190" s="76">
        <f t="shared" si="59"/>
        <v>0</v>
      </c>
      <c r="H190" s="76">
        <f t="shared" si="59"/>
        <v>0</v>
      </c>
      <c r="I190" s="76">
        <f t="shared" si="59"/>
        <v>0</v>
      </c>
      <c r="J190" s="76">
        <f t="shared" si="59"/>
        <v>0</v>
      </c>
      <c r="K190" s="76">
        <f t="shared" si="59"/>
        <v>0</v>
      </c>
      <c r="L190" s="76">
        <f t="shared" si="59"/>
        <v>0</v>
      </c>
      <c r="M190" s="76">
        <f t="shared" si="59"/>
        <v>47</v>
      </c>
      <c r="N190" s="76">
        <f t="shared" si="59"/>
        <v>47</v>
      </c>
      <c r="O190" s="76">
        <f t="shared" si="59"/>
        <v>0</v>
      </c>
      <c r="P190" s="76">
        <f t="shared" si="59"/>
        <v>0</v>
      </c>
      <c r="Q190" s="76">
        <f t="shared" si="59"/>
        <v>0</v>
      </c>
      <c r="R190" s="76">
        <f t="shared" si="59"/>
        <v>0</v>
      </c>
      <c r="S190" s="36"/>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row>
    <row r="191" spans="1:256" ht="15">
      <c r="A191" s="59"/>
      <c r="B191" s="61" t="s">
        <v>142</v>
      </c>
      <c r="C191" s="43">
        <f>SUM(D191:M191)+SUM(P191:R191)</f>
        <v>47</v>
      </c>
      <c r="D191" s="57">
        <f t="shared" si="59"/>
        <v>0</v>
      </c>
      <c r="E191" s="57">
        <f t="shared" si="59"/>
        <v>0</v>
      </c>
      <c r="F191" s="57">
        <f t="shared" si="59"/>
        <v>0</v>
      </c>
      <c r="G191" s="57">
        <f t="shared" si="59"/>
        <v>0</v>
      </c>
      <c r="H191" s="57">
        <f t="shared" si="59"/>
        <v>0</v>
      </c>
      <c r="I191" s="57">
        <f t="shared" si="59"/>
        <v>0</v>
      </c>
      <c r="J191" s="57">
        <f t="shared" si="59"/>
        <v>0</v>
      </c>
      <c r="K191" s="57">
        <f t="shared" si="59"/>
        <v>0</v>
      </c>
      <c r="L191" s="57">
        <f t="shared" si="59"/>
        <v>0</v>
      </c>
      <c r="M191" s="77">
        <v>47</v>
      </c>
      <c r="N191" s="58">
        <v>47</v>
      </c>
      <c r="O191" s="57">
        <f t="shared" si="59"/>
        <v>0</v>
      </c>
      <c r="P191" s="57">
        <f t="shared" si="59"/>
        <v>0</v>
      </c>
      <c r="Q191" s="57">
        <f t="shared" si="59"/>
        <v>0</v>
      </c>
      <c r="R191" s="57">
        <f t="shared" si="59"/>
        <v>0</v>
      </c>
      <c r="S191" s="3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ht="15.75">
      <c r="A192" s="74">
        <v>8</v>
      </c>
      <c r="B192" s="75" t="s">
        <v>84</v>
      </c>
      <c r="C192" s="76">
        <f>C193</f>
        <v>68</v>
      </c>
      <c r="D192" s="76">
        <f t="shared" si="59"/>
        <v>0</v>
      </c>
      <c r="E192" s="76">
        <f t="shared" si="59"/>
        <v>0</v>
      </c>
      <c r="F192" s="76">
        <f t="shared" si="59"/>
        <v>0</v>
      </c>
      <c r="G192" s="76">
        <f t="shared" si="59"/>
        <v>0</v>
      </c>
      <c r="H192" s="76">
        <f t="shared" si="59"/>
        <v>0</v>
      </c>
      <c r="I192" s="76">
        <f t="shared" si="59"/>
        <v>0</v>
      </c>
      <c r="J192" s="76">
        <f t="shared" si="59"/>
        <v>0</v>
      </c>
      <c r="K192" s="76">
        <f t="shared" si="59"/>
        <v>0</v>
      </c>
      <c r="L192" s="76">
        <f t="shared" si="59"/>
        <v>0</v>
      </c>
      <c r="M192" s="76">
        <f t="shared" si="59"/>
        <v>68</v>
      </c>
      <c r="N192" s="76">
        <f t="shared" si="59"/>
        <v>68</v>
      </c>
      <c r="O192" s="76">
        <f t="shared" si="59"/>
        <v>0</v>
      </c>
      <c r="P192" s="76">
        <f t="shared" si="59"/>
        <v>0</v>
      </c>
      <c r="Q192" s="76">
        <f t="shared" si="59"/>
        <v>0</v>
      </c>
      <c r="R192" s="76">
        <f t="shared" si="59"/>
        <v>0</v>
      </c>
      <c r="S192" s="36"/>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row>
    <row r="193" spans="1:256" ht="15">
      <c r="A193" s="15"/>
      <c r="B193" s="42" t="s">
        <v>142</v>
      </c>
      <c r="C193" s="43">
        <f>SUM(D193:M193)+SUM(P193:R193)</f>
        <v>68</v>
      </c>
      <c r="D193" s="44"/>
      <c r="E193" s="44"/>
      <c r="F193" s="44"/>
      <c r="G193" s="44"/>
      <c r="H193" s="44"/>
      <c r="I193" s="44"/>
      <c r="J193" s="44"/>
      <c r="K193" s="44"/>
      <c r="L193" s="44"/>
      <c r="M193" s="77">
        <v>68</v>
      </c>
      <c r="N193" s="58">
        <v>68</v>
      </c>
      <c r="O193" s="45"/>
      <c r="P193" s="44"/>
      <c r="Q193" s="44"/>
      <c r="R193" s="44"/>
      <c r="S193" s="3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256" ht="15.75">
      <c r="A194" s="74">
        <v>9</v>
      </c>
      <c r="B194" s="75" t="s">
        <v>128</v>
      </c>
      <c r="C194" s="76">
        <f>C195</f>
        <v>56</v>
      </c>
      <c r="D194" s="76">
        <f t="shared" si="59"/>
        <v>0</v>
      </c>
      <c r="E194" s="76">
        <f t="shared" si="59"/>
        <v>0</v>
      </c>
      <c r="F194" s="76">
        <f t="shared" si="59"/>
        <v>0</v>
      </c>
      <c r="G194" s="76">
        <f t="shared" si="59"/>
        <v>0</v>
      </c>
      <c r="H194" s="76">
        <f t="shared" si="59"/>
        <v>0</v>
      </c>
      <c r="I194" s="76">
        <f t="shared" si="59"/>
        <v>0</v>
      </c>
      <c r="J194" s="76">
        <f t="shared" si="59"/>
        <v>0</v>
      </c>
      <c r="K194" s="76">
        <f t="shared" si="59"/>
        <v>0</v>
      </c>
      <c r="L194" s="76">
        <f t="shared" si="59"/>
        <v>0</v>
      </c>
      <c r="M194" s="76">
        <f t="shared" si="59"/>
        <v>56</v>
      </c>
      <c r="N194" s="76">
        <f t="shared" si="59"/>
        <v>56</v>
      </c>
      <c r="O194" s="76">
        <f t="shared" si="59"/>
        <v>0</v>
      </c>
      <c r="P194" s="76">
        <f t="shared" si="59"/>
        <v>0</v>
      </c>
      <c r="Q194" s="76">
        <f t="shared" si="59"/>
        <v>0</v>
      </c>
      <c r="R194" s="76">
        <f t="shared" si="59"/>
        <v>0</v>
      </c>
      <c r="S194" s="36"/>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row>
    <row r="195" spans="1:256" ht="15">
      <c r="A195" s="59"/>
      <c r="B195" s="42" t="s">
        <v>142</v>
      </c>
      <c r="C195" s="43">
        <f>SUM(D195:M195)+SUM(P195:R195)</f>
        <v>56</v>
      </c>
      <c r="D195" s="44"/>
      <c r="E195" s="44"/>
      <c r="F195" s="44"/>
      <c r="G195" s="44"/>
      <c r="H195" s="44"/>
      <c r="I195" s="44"/>
      <c r="J195" s="44"/>
      <c r="K195" s="44"/>
      <c r="L195" s="44"/>
      <c r="M195" s="44">
        <v>56</v>
      </c>
      <c r="N195" s="58">
        <v>56</v>
      </c>
      <c r="O195" s="45"/>
      <c r="P195" s="44"/>
      <c r="Q195" s="44"/>
      <c r="R195" s="44"/>
      <c r="S195" s="3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row>
    <row r="196" spans="1:256" ht="15.75">
      <c r="A196" s="74">
        <v>10</v>
      </c>
      <c r="B196" s="75" t="s">
        <v>61</v>
      </c>
      <c r="C196" s="76">
        <f>C197</f>
        <v>54</v>
      </c>
      <c r="D196" s="76">
        <f aca="true" t="shared" si="60" ref="D196:R196">D197</f>
        <v>0</v>
      </c>
      <c r="E196" s="76">
        <f t="shared" si="60"/>
        <v>0</v>
      </c>
      <c r="F196" s="76">
        <f t="shared" si="60"/>
        <v>0</v>
      </c>
      <c r="G196" s="76">
        <f t="shared" si="60"/>
        <v>0</v>
      </c>
      <c r="H196" s="76">
        <f t="shared" si="60"/>
        <v>0</v>
      </c>
      <c r="I196" s="76">
        <f t="shared" si="60"/>
        <v>0</v>
      </c>
      <c r="J196" s="76">
        <f t="shared" si="60"/>
        <v>0</v>
      </c>
      <c r="K196" s="76">
        <f t="shared" si="60"/>
        <v>0</v>
      </c>
      <c r="L196" s="76">
        <f t="shared" si="60"/>
        <v>0</v>
      </c>
      <c r="M196" s="76">
        <f t="shared" si="60"/>
        <v>54</v>
      </c>
      <c r="N196" s="76">
        <f t="shared" si="60"/>
        <v>54</v>
      </c>
      <c r="O196" s="76">
        <f t="shared" si="60"/>
        <v>0</v>
      </c>
      <c r="P196" s="76">
        <f t="shared" si="60"/>
        <v>0</v>
      </c>
      <c r="Q196" s="76">
        <f t="shared" si="60"/>
        <v>0</v>
      </c>
      <c r="R196" s="76">
        <f t="shared" si="60"/>
        <v>0</v>
      </c>
      <c r="S196" s="36"/>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row>
    <row r="197" spans="1:256" ht="15">
      <c r="A197" s="59"/>
      <c r="B197" s="66" t="s">
        <v>142</v>
      </c>
      <c r="C197" s="43">
        <f>SUM(D197:M197)+SUM(P197:R197)</f>
        <v>54</v>
      </c>
      <c r="D197" s="44"/>
      <c r="E197" s="44"/>
      <c r="F197" s="44"/>
      <c r="G197" s="44"/>
      <c r="H197" s="44"/>
      <c r="I197" s="44"/>
      <c r="J197" s="44"/>
      <c r="K197" s="44"/>
      <c r="L197" s="44"/>
      <c r="M197" s="44">
        <v>54</v>
      </c>
      <c r="N197" s="45">
        <v>54</v>
      </c>
      <c r="O197" s="44"/>
      <c r="P197" s="44"/>
      <c r="Q197" s="44"/>
      <c r="R197" s="44"/>
      <c r="S197" s="3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row>
    <row r="198" spans="1:256" ht="15.75">
      <c r="A198" s="74">
        <v>11</v>
      </c>
      <c r="B198" s="75" t="s">
        <v>173</v>
      </c>
      <c r="C198" s="76">
        <f>C199</f>
        <v>33</v>
      </c>
      <c r="D198" s="76">
        <f aca="true" t="shared" si="61" ref="D198:R198">D199</f>
        <v>0</v>
      </c>
      <c r="E198" s="76">
        <f t="shared" si="61"/>
        <v>0</v>
      </c>
      <c r="F198" s="76">
        <f t="shared" si="61"/>
        <v>0</v>
      </c>
      <c r="G198" s="76">
        <f t="shared" si="61"/>
        <v>0</v>
      </c>
      <c r="H198" s="76">
        <f t="shared" si="61"/>
        <v>0</v>
      </c>
      <c r="I198" s="76">
        <f t="shared" si="61"/>
        <v>0</v>
      </c>
      <c r="J198" s="76">
        <f t="shared" si="61"/>
        <v>0</v>
      </c>
      <c r="K198" s="76">
        <f t="shared" si="61"/>
        <v>0</v>
      </c>
      <c r="L198" s="76">
        <f t="shared" si="61"/>
        <v>0</v>
      </c>
      <c r="M198" s="76">
        <f t="shared" si="61"/>
        <v>33</v>
      </c>
      <c r="N198" s="76">
        <f t="shared" si="61"/>
        <v>33</v>
      </c>
      <c r="O198" s="76">
        <f t="shared" si="61"/>
        <v>0</v>
      </c>
      <c r="P198" s="76">
        <f t="shared" si="61"/>
        <v>0</v>
      </c>
      <c r="Q198" s="76">
        <f t="shared" si="61"/>
        <v>0</v>
      </c>
      <c r="R198" s="76">
        <f t="shared" si="61"/>
        <v>0</v>
      </c>
      <c r="S198" s="36"/>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row>
    <row r="199" spans="1:256" ht="15">
      <c r="A199" s="59"/>
      <c r="B199" s="60" t="s">
        <v>142</v>
      </c>
      <c r="C199" s="43">
        <f>SUM(D199:M199)+SUM(P199:R199)</f>
        <v>33</v>
      </c>
      <c r="D199" s="57"/>
      <c r="E199" s="57"/>
      <c r="F199" s="57"/>
      <c r="G199" s="57"/>
      <c r="H199" s="57"/>
      <c r="I199" s="57"/>
      <c r="J199" s="57"/>
      <c r="K199" s="57"/>
      <c r="L199" s="57"/>
      <c r="M199" s="57">
        <v>33</v>
      </c>
      <c r="N199" s="58">
        <v>33</v>
      </c>
      <c r="O199" s="57"/>
      <c r="P199" s="57"/>
      <c r="Q199" s="57"/>
      <c r="R199" s="57"/>
      <c r="S199" s="3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row>
    <row r="200" spans="1:256" ht="15.75">
      <c r="A200" s="74">
        <v>13</v>
      </c>
      <c r="B200" s="75" t="s">
        <v>148</v>
      </c>
      <c r="C200" s="76">
        <f>C201</f>
        <v>0</v>
      </c>
      <c r="D200" s="76">
        <f aca="true" t="shared" si="62" ref="D200:R200">D201</f>
        <v>0</v>
      </c>
      <c r="E200" s="76">
        <f t="shared" si="62"/>
        <v>0</v>
      </c>
      <c r="F200" s="76">
        <f t="shared" si="62"/>
        <v>0</v>
      </c>
      <c r="G200" s="76">
        <f t="shared" si="62"/>
        <v>0</v>
      </c>
      <c r="H200" s="76">
        <f t="shared" si="62"/>
        <v>0</v>
      </c>
      <c r="I200" s="76">
        <f t="shared" si="62"/>
        <v>0</v>
      </c>
      <c r="J200" s="76">
        <f t="shared" si="62"/>
        <v>0</v>
      </c>
      <c r="K200" s="76">
        <f t="shared" si="62"/>
        <v>0</v>
      </c>
      <c r="L200" s="76">
        <f t="shared" si="62"/>
        <v>0</v>
      </c>
      <c r="M200" s="76">
        <f t="shared" si="62"/>
        <v>0</v>
      </c>
      <c r="N200" s="76">
        <f t="shared" si="62"/>
        <v>0</v>
      </c>
      <c r="O200" s="76">
        <f t="shared" si="62"/>
        <v>0</v>
      </c>
      <c r="P200" s="76">
        <f t="shared" si="62"/>
        <v>0</v>
      </c>
      <c r="Q200" s="76">
        <f t="shared" si="62"/>
        <v>0</v>
      </c>
      <c r="R200" s="76">
        <f t="shared" si="62"/>
        <v>0</v>
      </c>
      <c r="S200" s="36"/>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row>
    <row r="201" spans="1:256" ht="15">
      <c r="A201" s="59"/>
      <c r="B201" s="66"/>
      <c r="C201" s="43">
        <f aca="true" t="shared" si="63" ref="C201:C207">SUM(D201:M201)+SUM(P201:R201)</f>
        <v>0</v>
      </c>
      <c r="D201" s="62"/>
      <c r="E201" s="62"/>
      <c r="F201" s="62"/>
      <c r="G201" s="62"/>
      <c r="H201" s="62"/>
      <c r="I201" s="62"/>
      <c r="J201" s="62"/>
      <c r="K201" s="62"/>
      <c r="L201" s="62"/>
      <c r="M201" s="62"/>
      <c r="N201" s="62"/>
      <c r="O201" s="62"/>
      <c r="P201" s="62"/>
      <c r="Q201" s="62"/>
      <c r="R201" s="62"/>
      <c r="S201" s="3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1:256" ht="15.75">
      <c r="A202" s="74">
        <v>12</v>
      </c>
      <c r="B202" s="75" t="s">
        <v>149</v>
      </c>
      <c r="C202" s="76">
        <f>C203</f>
        <v>1530</v>
      </c>
      <c r="D202" s="76">
        <f aca="true" t="shared" si="64" ref="D202:R204">D203</f>
        <v>0</v>
      </c>
      <c r="E202" s="76">
        <f t="shared" si="64"/>
        <v>0</v>
      </c>
      <c r="F202" s="76">
        <f t="shared" si="64"/>
        <v>0</v>
      </c>
      <c r="G202" s="76">
        <f t="shared" si="64"/>
        <v>0</v>
      </c>
      <c r="H202" s="76">
        <f t="shared" si="64"/>
        <v>0</v>
      </c>
      <c r="I202" s="76">
        <f t="shared" si="64"/>
        <v>0</v>
      </c>
      <c r="J202" s="76">
        <f t="shared" si="64"/>
        <v>0</v>
      </c>
      <c r="K202" s="76">
        <f t="shared" si="64"/>
        <v>0</v>
      </c>
      <c r="L202" s="76">
        <f t="shared" si="64"/>
        <v>0</v>
      </c>
      <c r="M202" s="76">
        <f t="shared" si="64"/>
        <v>1530</v>
      </c>
      <c r="N202" s="76">
        <f t="shared" si="64"/>
        <v>1530</v>
      </c>
      <c r="O202" s="76">
        <f t="shared" si="64"/>
        <v>0</v>
      </c>
      <c r="P202" s="76">
        <f t="shared" si="64"/>
        <v>0</v>
      </c>
      <c r="Q202" s="76">
        <f t="shared" si="64"/>
        <v>0</v>
      </c>
      <c r="R202" s="76">
        <f t="shared" si="64"/>
        <v>0</v>
      </c>
      <c r="S202" s="36"/>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row>
    <row r="203" spans="1:256" ht="15">
      <c r="A203" s="59"/>
      <c r="B203" s="60" t="s">
        <v>150</v>
      </c>
      <c r="C203" s="43">
        <f t="shared" si="63"/>
        <v>1530</v>
      </c>
      <c r="D203" s="57"/>
      <c r="E203" s="57"/>
      <c r="F203" s="57"/>
      <c r="G203" s="57"/>
      <c r="H203" s="57"/>
      <c r="I203" s="57"/>
      <c r="J203" s="57"/>
      <c r="K203" s="57"/>
      <c r="L203" s="57"/>
      <c r="M203" s="58">
        <f>1230+300</f>
        <v>1530</v>
      </c>
      <c r="N203" s="58">
        <f>1230+300</f>
        <v>1530</v>
      </c>
      <c r="O203" s="57"/>
      <c r="P203" s="57"/>
      <c r="Q203" s="57"/>
      <c r="R203" s="57"/>
      <c r="S203" s="3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row>
    <row r="204" spans="1:256" ht="15.75">
      <c r="A204" s="74">
        <v>13</v>
      </c>
      <c r="B204" s="75" t="s">
        <v>174</v>
      </c>
      <c r="C204" s="76">
        <f>C205</f>
        <v>68</v>
      </c>
      <c r="D204" s="76">
        <f t="shared" si="64"/>
        <v>0</v>
      </c>
      <c r="E204" s="76">
        <f t="shared" si="64"/>
        <v>0</v>
      </c>
      <c r="F204" s="76">
        <f t="shared" si="64"/>
        <v>0</v>
      </c>
      <c r="G204" s="76">
        <f t="shared" si="64"/>
        <v>0</v>
      </c>
      <c r="H204" s="76">
        <f t="shared" si="64"/>
        <v>0</v>
      </c>
      <c r="I204" s="76">
        <f t="shared" si="64"/>
        <v>0</v>
      </c>
      <c r="J204" s="76">
        <f t="shared" si="64"/>
        <v>0</v>
      </c>
      <c r="K204" s="76">
        <f t="shared" si="64"/>
        <v>0</v>
      </c>
      <c r="L204" s="76">
        <f t="shared" si="64"/>
        <v>0</v>
      </c>
      <c r="M204" s="76">
        <f t="shared" si="64"/>
        <v>68</v>
      </c>
      <c r="N204" s="76">
        <f t="shared" si="64"/>
        <v>68</v>
      </c>
      <c r="O204" s="76">
        <f t="shared" si="64"/>
        <v>0</v>
      </c>
      <c r="P204" s="76">
        <f t="shared" si="64"/>
        <v>0</v>
      </c>
      <c r="Q204" s="76">
        <f t="shared" si="64"/>
        <v>0</v>
      </c>
      <c r="R204" s="76">
        <f t="shared" si="64"/>
        <v>0</v>
      </c>
      <c r="S204" s="36"/>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row>
    <row r="205" spans="1:256" ht="15">
      <c r="A205" s="59"/>
      <c r="B205" s="60" t="s">
        <v>142</v>
      </c>
      <c r="C205" s="43">
        <f>SUM(D205:M205)+SUM(P205:R205)</f>
        <v>68</v>
      </c>
      <c r="D205" s="57"/>
      <c r="E205" s="57"/>
      <c r="F205" s="57"/>
      <c r="G205" s="57"/>
      <c r="H205" s="57"/>
      <c r="I205" s="57"/>
      <c r="J205" s="57"/>
      <c r="K205" s="57"/>
      <c r="L205" s="57"/>
      <c r="M205" s="57">
        <v>68</v>
      </c>
      <c r="N205" s="58">
        <v>68</v>
      </c>
      <c r="O205" s="57"/>
      <c r="P205" s="57"/>
      <c r="Q205" s="57"/>
      <c r="R205" s="57"/>
      <c r="S205" s="3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row>
    <row r="206" spans="1:256" ht="15">
      <c r="A206" s="72" t="s">
        <v>3</v>
      </c>
      <c r="B206" s="73" t="s">
        <v>130</v>
      </c>
      <c r="C206" s="53">
        <f>SUM(C207:C208)</f>
        <v>0</v>
      </c>
      <c r="D206" s="53">
        <f aca="true" t="shared" si="65" ref="D206:R206">SUM(D207:D208)</f>
        <v>0</v>
      </c>
      <c r="E206" s="53">
        <f t="shared" si="65"/>
        <v>0</v>
      </c>
      <c r="F206" s="53">
        <f t="shared" si="65"/>
        <v>0</v>
      </c>
      <c r="G206" s="53">
        <f t="shared" si="65"/>
        <v>0</v>
      </c>
      <c r="H206" s="53">
        <f t="shared" si="65"/>
        <v>0</v>
      </c>
      <c r="I206" s="53">
        <f t="shared" si="65"/>
        <v>0</v>
      </c>
      <c r="J206" s="53">
        <f t="shared" si="65"/>
        <v>0</v>
      </c>
      <c r="K206" s="53">
        <f t="shared" si="65"/>
        <v>0</v>
      </c>
      <c r="L206" s="53">
        <f t="shared" si="65"/>
        <v>0</v>
      </c>
      <c r="M206" s="53">
        <f t="shared" si="65"/>
        <v>0</v>
      </c>
      <c r="N206" s="53">
        <f t="shared" si="65"/>
        <v>0</v>
      </c>
      <c r="O206" s="53">
        <f t="shared" si="65"/>
        <v>0</v>
      </c>
      <c r="P206" s="53">
        <f t="shared" si="65"/>
        <v>0</v>
      </c>
      <c r="Q206" s="53">
        <f t="shared" si="65"/>
        <v>0</v>
      </c>
      <c r="R206" s="53">
        <f t="shared" si="65"/>
        <v>0</v>
      </c>
      <c r="S206" s="36"/>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row>
    <row r="207" spans="1:256" ht="27">
      <c r="A207" s="59"/>
      <c r="B207" s="60" t="s">
        <v>143</v>
      </c>
      <c r="C207" s="43">
        <f t="shared" si="63"/>
        <v>0</v>
      </c>
      <c r="D207" s="57"/>
      <c r="E207" s="57"/>
      <c r="F207" s="57"/>
      <c r="G207" s="57"/>
      <c r="H207" s="57"/>
      <c r="I207" s="57"/>
      <c r="J207" s="57"/>
      <c r="K207" s="57"/>
      <c r="L207" s="57"/>
      <c r="M207" s="57"/>
      <c r="N207" s="58"/>
      <c r="O207" s="57"/>
      <c r="P207" s="57"/>
      <c r="Q207" s="57"/>
      <c r="R207" s="57"/>
      <c r="S207" s="3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row>
    <row r="208" spans="1:256" ht="13.5">
      <c r="A208" s="78"/>
      <c r="B208" s="79" t="s">
        <v>150</v>
      </c>
      <c r="C208" s="43">
        <f>SUM(D208:M208)+SUM(P208:R208)</f>
        <v>0</v>
      </c>
      <c r="D208" s="80"/>
      <c r="E208" s="80"/>
      <c r="F208" s="80"/>
      <c r="G208" s="80"/>
      <c r="H208" s="80"/>
      <c r="I208" s="80"/>
      <c r="J208" s="80"/>
      <c r="K208" s="80"/>
      <c r="L208" s="80"/>
      <c r="M208" s="80"/>
      <c r="N208" s="81"/>
      <c r="O208" s="81"/>
      <c r="P208" s="80"/>
      <c r="Q208" s="80"/>
      <c r="R208" s="80"/>
      <c r="S208" s="3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row>
    <row r="209" spans="1:256" ht="14.25">
      <c r="A209" s="82"/>
      <c r="B209" s="83"/>
      <c r="C209" s="84"/>
      <c r="D209" s="84"/>
      <c r="E209" s="84"/>
      <c r="F209" s="84"/>
      <c r="G209" s="84"/>
      <c r="H209" s="84"/>
      <c r="I209" s="84"/>
      <c r="J209" s="84"/>
      <c r="K209" s="84"/>
      <c r="L209" s="84"/>
      <c r="M209" s="84"/>
      <c r="N209" s="85"/>
      <c r="O209" s="85"/>
      <c r="P209" s="84"/>
      <c r="Q209" s="84"/>
      <c r="R209" s="84"/>
      <c r="S209" s="36"/>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row>
    <row r="210" spans="1:256" ht="13.5">
      <c r="A210" s="86"/>
      <c r="B210" s="87"/>
      <c r="C210" s="16"/>
      <c r="D210" s="16"/>
      <c r="E210" s="16"/>
      <c r="F210" s="16"/>
      <c r="G210" s="16"/>
      <c r="H210" s="16"/>
      <c r="I210" s="16"/>
      <c r="J210" s="16"/>
      <c r="K210" s="16"/>
      <c r="L210" s="16"/>
      <c r="M210" s="16"/>
      <c r="N210" s="17"/>
      <c r="O210" s="17"/>
      <c r="P210" s="16"/>
      <c r="Q210" s="7"/>
      <c r="R210" s="7"/>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c r="DU210" s="86"/>
      <c r="DV210" s="86"/>
      <c r="DW210" s="86"/>
      <c r="DX210" s="86"/>
      <c r="DY210" s="86"/>
      <c r="DZ210" s="86"/>
      <c r="EA210" s="86"/>
      <c r="EB210" s="86"/>
      <c r="EC210" s="86"/>
      <c r="ED210" s="86"/>
      <c r="EE210" s="86"/>
      <c r="EF210" s="86"/>
      <c r="EG210" s="86"/>
      <c r="EH210" s="86"/>
      <c r="EI210" s="86"/>
      <c r="EJ210" s="86"/>
      <c r="EK210" s="86"/>
      <c r="EL210" s="86"/>
      <c r="EM210" s="86"/>
      <c r="EN210" s="86"/>
      <c r="EO210" s="86"/>
      <c r="EP210" s="86"/>
      <c r="EQ210" s="86"/>
      <c r="ER210" s="86"/>
      <c r="ES210" s="86"/>
      <c r="ET210" s="86"/>
      <c r="EU210" s="86"/>
      <c r="EV210" s="86"/>
      <c r="EW210" s="86"/>
      <c r="EX210" s="86"/>
      <c r="EY210" s="86"/>
      <c r="EZ210" s="86"/>
      <c r="FA210" s="86"/>
      <c r="FB210" s="86"/>
      <c r="FC210" s="86"/>
      <c r="FD210" s="86"/>
      <c r="FE210" s="86"/>
      <c r="FF210" s="86"/>
      <c r="FG210" s="86"/>
      <c r="FH210" s="86"/>
      <c r="FI210" s="86"/>
      <c r="FJ210" s="86"/>
      <c r="FK210" s="86"/>
      <c r="FL210" s="86"/>
      <c r="FM210" s="86"/>
      <c r="FN210" s="86"/>
      <c r="FO210" s="86"/>
      <c r="FP210" s="86"/>
      <c r="FQ210" s="86"/>
      <c r="FR210" s="86"/>
      <c r="FS210" s="86"/>
      <c r="FT210" s="86"/>
      <c r="FU210" s="86"/>
      <c r="FV210" s="86"/>
      <c r="FW210" s="86"/>
      <c r="FX210" s="86"/>
      <c r="FY210" s="86"/>
      <c r="FZ210" s="86"/>
      <c r="GA210" s="86"/>
      <c r="GB210" s="86"/>
      <c r="GC210" s="86"/>
      <c r="GD210" s="86"/>
      <c r="GE210" s="86"/>
      <c r="GF210" s="86"/>
      <c r="GG210" s="86"/>
      <c r="GH210" s="86"/>
      <c r="GI210" s="86"/>
      <c r="GJ210" s="86"/>
      <c r="GK210" s="86"/>
      <c r="GL210" s="86"/>
      <c r="GM210" s="86"/>
      <c r="GN210" s="86"/>
      <c r="GO210" s="86"/>
      <c r="GP210" s="86"/>
      <c r="GQ210" s="86"/>
      <c r="GR210" s="86"/>
      <c r="GS210" s="86"/>
      <c r="GT210" s="86"/>
      <c r="GU210" s="86"/>
      <c r="GV210" s="86"/>
      <c r="GW210" s="86"/>
      <c r="GX210" s="86"/>
      <c r="GY210" s="86"/>
      <c r="GZ210" s="86"/>
      <c r="HA210" s="86"/>
      <c r="HB210" s="86"/>
      <c r="HC210" s="86"/>
      <c r="HD210" s="86"/>
      <c r="HE210" s="86"/>
      <c r="HF210" s="86"/>
      <c r="HG210" s="86"/>
      <c r="HH210" s="86"/>
      <c r="HI210" s="86"/>
      <c r="HJ210" s="86"/>
      <c r="HK210" s="86"/>
      <c r="HL210" s="86"/>
      <c r="HM210" s="86"/>
      <c r="HN210" s="86"/>
      <c r="HO210" s="86"/>
      <c r="HP210" s="86"/>
      <c r="HQ210" s="86"/>
      <c r="HR210" s="86"/>
      <c r="HS210" s="86"/>
      <c r="HT210" s="86"/>
      <c r="HU210" s="86"/>
      <c r="HV210" s="86"/>
      <c r="HW210" s="86"/>
      <c r="HX210" s="86"/>
      <c r="HY210" s="86"/>
      <c r="HZ210" s="86"/>
      <c r="IA210" s="86"/>
      <c r="IB210" s="86"/>
      <c r="IC210" s="86"/>
      <c r="ID210" s="86"/>
      <c r="IE210" s="86"/>
      <c r="IF210" s="86"/>
      <c r="IG210" s="86"/>
      <c r="IH210" s="86"/>
      <c r="II210" s="86"/>
      <c r="IJ210" s="86"/>
      <c r="IK210" s="86"/>
      <c r="IL210" s="86"/>
      <c r="IM210" s="86"/>
      <c r="IN210" s="86"/>
      <c r="IO210" s="86"/>
      <c r="IP210" s="86"/>
      <c r="IQ210" s="86"/>
      <c r="IR210" s="86"/>
      <c r="IS210" s="86"/>
      <c r="IT210" s="86"/>
      <c r="IU210" s="86"/>
      <c r="IV210" s="86"/>
    </row>
    <row r="211" spans="2:18" ht="13.5">
      <c r="B211" s="89"/>
      <c r="C211" s="89"/>
      <c r="D211" s="89"/>
      <c r="E211" s="89"/>
      <c r="F211" s="89"/>
      <c r="G211" s="89"/>
      <c r="H211" s="89"/>
      <c r="I211" s="89"/>
      <c r="J211" s="89"/>
      <c r="K211" s="89"/>
      <c r="L211" s="89"/>
      <c r="M211" s="89"/>
      <c r="N211" s="89"/>
      <c r="O211" s="89"/>
      <c r="P211" s="89"/>
      <c r="Q211" s="89"/>
      <c r="R211" s="89"/>
    </row>
  </sheetData>
  <sheetProtection/>
  <mergeCells count="19">
    <mergeCell ref="P5:P6"/>
    <mergeCell ref="Q5:Q6"/>
    <mergeCell ref="R5:R6"/>
    <mergeCell ref="I5:I6"/>
    <mergeCell ref="J5:J6"/>
    <mergeCell ref="K5:K6"/>
    <mergeCell ref="L5:L6"/>
    <mergeCell ref="M5:M6"/>
    <mergeCell ref="N5:O5"/>
    <mergeCell ref="A2:R2"/>
    <mergeCell ref="A3:R3"/>
    <mergeCell ref="A5:A6"/>
    <mergeCell ref="B5:B6"/>
    <mergeCell ref="C5:C6"/>
    <mergeCell ref="D5:D6"/>
    <mergeCell ref="E5:E6"/>
    <mergeCell ref="F5:F6"/>
    <mergeCell ref="G5:G6"/>
    <mergeCell ref="H5: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2022-12-15T04:37:57Z</cp:lastPrinted>
  <dcterms:created xsi:type="dcterms:W3CDTF">2002-06-06T06:34:24Z</dcterms:created>
  <dcterms:modified xsi:type="dcterms:W3CDTF">2023-12-08T00:46:03Z</dcterms:modified>
  <cp:category/>
  <cp:version/>
  <cp:contentType/>
  <cp:contentStatus/>
</cp:coreProperties>
</file>