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5\1. THTH DU TOAN TRONG NAM\QUY I\"/>
    </mc:Choice>
  </mc:AlternateContent>
  <bookViews>
    <workbookView xWindow="0" yWindow="0" windowWidth="19200" windowHeight="7056" tabRatio="415"/>
  </bookViews>
  <sheets>
    <sheet name="59" sheetId="32" r:id="rId1"/>
    <sheet name="goc" sheetId="2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32" l="1"/>
  <c r="F17" i="32"/>
  <c r="F11" i="32"/>
  <c r="C11" i="32"/>
  <c r="D11" i="32"/>
  <c r="D19" i="32"/>
  <c r="C19" i="32"/>
  <c r="F25" i="32"/>
  <c r="E25" i="32"/>
  <c r="E24" i="32"/>
  <c r="E21" i="32"/>
  <c r="E20" i="32"/>
  <c r="E18" i="32"/>
  <c r="E15" i="32"/>
  <c r="E13" i="32"/>
  <c r="D12" i="32"/>
  <c r="E19" i="32" l="1"/>
  <c r="E11" i="32"/>
  <c r="E12" i="32"/>
  <c r="G24" i="22" l="1"/>
  <c r="H24" i="22"/>
  <c r="J20" i="22" l="1"/>
  <c r="J24" i="22"/>
  <c r="J18" i="22"/>
  <c r="J15" i="22"/>
  <c r="C28" i="22" l="1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E11" i="22"/>
  <c r="D11" i="22"/>
  <c r="D10" i="22" s="1"/>
  <c r="D9" i="22" s="1"/>
  <c r="C11" i="22" l="1"/>
  <c r="C10" i="22" s="1"/>
  <c r="C9" i="22" s="1"/>
  <c r="E10" i="22"/>
  <c r="E9" i="22" s="1"/>
  <c r="N28" i="22" l="1"/>
  <c r="M28" i="22"/>
  <c r="P28" i="22" s="1"/>
  <c r="I28" i="22"/>
  <c r="F28" i="22"/>
  <c r="N27" i="22"/>
  <c r="M27" i="22"/>
  <c r="P27" i="22" s="1"/>
  <c r="I27" i="22"/>
  <c r="F27" i="22"/>
  <c r="N26" i="22"/>
  <c r="M26" i="22"/>
  <c r="P26" i="22" s="1"/>
  <c r="I26" i="22"/>
  <c r="F26" i="22"/>
  <c r="N25" i="22"/>
  <c r="Q25" i="22" s="1"/>
  <c r="M25" i="22"/>
  <c r="I25" i="22"/>
  <c r="F25" i="22"/>
  <c r="M24" i="22"/>
  <c r="P24" i="22" s="1"/>
  <c r="I24" i="22"/>
  <c r="F24" i="22"/>
  <c r="N23" i="22"/>
  <c r="M23" i="22"/>
  <c r="P23" i="22" s="1"/>
  <c r="I23" i="22"/>
  <c r="F23" i="22"/>
  <c r="L23" i="22" s="1"/>
  <c r="O23" i="22" s="1"/>
  <c r="N22" i="22"/>
  <c r="Q22" i="22" s="1"/>
  <c r="I22" i="22"/>
  <c r="F22" i="22"/>
  <c r="L22" i="22" s="1"/>
  <c r="O22" i="22" s="1"/>
  <c r="M21" i="22"/>
  <c r="P21" i="22" s="1"/>
  <c r="I21" i="22"/>
  <c r="N21" i="22"/>
  <c r="Q21" i="22" s="1"/>
  <c r="F21" i="22"/>
  <c r="N20" i="22"/>
  <c r="Q20" i="22" s="1"/>
  <c r="M20" i="22"/>
  <c r="P20" i="22" s="1"/>
  <c r="I20" i="22"/>
  <c r="F20" i="22"/>
  <c r="N19" i="22"/>
  <c r="M19" i="22"/>
  <c r="P19" i="22" s="1"/>
  <c r="I19" i="22"/>
  <c r="F19" i="22"/>
  <c r="N18" i="22"/>
  <c r="Q18" i="22" s="1"/>
  <c r="I18" i="22"/>
  <c r="F18" i="22"/>
  <c r="N17" i="22"/>
  <c r="Q17" i="22" s="1"/>
  <c r="M17" i="22"/>
  <c r="I17" i="22"/>
  <c r="F17" i="22"/>
  <c r="M16" i="22"/>
  <c r="I16" i="22"/>
  <c r="N16" i="22"/>
  <c r="Q16" i="22" s="1"/>
  <c r="F16" i="22"/>
  <c r="N15" i="22"/>
  <c r="Q15" i="22" s="1"/>
  <c r="I15" i="22"/>
  <c r="M15" i="22"/>
  <c r="P15" i="22" s="1"/>
  <c r="N14" i="22"/>
  <c r="M14" i="22"/>
  <c r="P14" i="22" s="1"/>
  <c r="I14" i="22"/>
  <c r="F14" i="22"/>
  <c r="N13" i="22"/>
  <c r="M13" i="22"/>
  <c r="P13" i="22" s="1"/>
  <c r="I13" i="22"/>
  <c r="F13" i="22"/>
  <c r="N12" i="22"/>
  <c r="M12" i="22"/>
  <c r="P12" i="22" s="1"/>
  <c r="I12" i="22"/>
  <c r="F12" i="22"/>
  <c r="K11" i="22"/>
  <c r="K10" i="22" s="1"/>
  <c r="K9" i="22" s="1"/>
  <c r="J11" i="22"/>
  <c r="J10" i="22" s="1"/>
  <c r="J9" i="22" s="1"/>
  <c r="H11" i="22"/>
  <c r="G11" i="22"/>
  <c r="G10" i="22" s="1"/>
  <c r="L21" i="22" l="1"/>
  <c r="O21" i="22" s="1"/>
  <c r="I11" i="22"/>
  <c r="N11" i="22"/>
  <c r="H10" i="22"/>
  <c r="N10" i="22" s="1"/>
  <c r="L14" i="22"/>
  <c r="O14" i="22" s="1"/>
  <c r="L17" i="22"/>
  <c r="O17" i="22" s="1"/>
  <c r="L18" i="22"/>
  <c r="O18" i="22" s="1"/>
  <c r="L16" i="22"/>
  <c r="O16" i="22" s="1"/>
  <c r="I9" i="22"/>
  <c r="L20" i="22"/>
  <c r="O20" i="22" s="1"/>
  <c r="L12" i="22"/>
  <c r="O12" i="22" s="1"/>
  <c r="L13" i="22"/>
  <c r="O13" i="22" s="1"/>
  <c r="L19" i="22"/>
  <c r="O19" i="22" s="1"/>
  <c r="L25" i="22"/>
  <c r="O25" i="22" s="1"/>
  <c r="L26" i="22"/>
  <c r="O26" i="22" s="1"/>
  <c r="L28" i="22"/>
  <c r="O28" i="22" s="1"/>
  <c r="M11" i="22"/>
  <c r="P11" i="22" s="1"/>
  <c r="L27" i="22"/>
  <c r="O27" i="22" s="1"/>
  <c r="G9" i="22"/>
  <c r="M10" i="22"/>
  <c r="P10" i="22" s="1"/>
  <c r="L24" i="22"/>
  <c r="O24" i="22" s="1"/>
  <c r="I10" i="22"/>
  <c r="F11" i="22"/>
  <c r="L11" i="22" s="1"/>
  <c r="O11" i="22" s="1"/>
  <c r="F15" i="22"/>
  <c r="L15" i="22" s="1"/>
  <c r="O15" i="22" s="1"/>
  <c r="M18" i="22"/>
  <c r="P18" i="22" s="1"/>
  <c r="M22" i="22"/>
  <c r="P22" i="22" s="1"/>
  <c r="N24" i="22"/>
  <c r="Q24" i="22" s="1"/>
  <c r="H9" i="22" l="1"/>
  <c r="N9" i="22" s="1"/>
  <c r="Q9" i="22" s="1"/>
  <c r="F10" i="22"/>
  <c r="L10" i="22" s="1"/>
  <c r="M9" i="22"/>
  <c r="P9" i="22" s="1"/>
  <c r="Q10" i="22"/>
  <c r="F9" i="22" l="1"/>
  <c r="L9" i="22" s="1"/>
  <c r="O10" i="22"/>
  <c r="O9" i="22" l="1"/>
</calcChain>
</file>

<file path=xl/comments1.xml><?xml version="1.0" encoding="utf-8"?>
<comments xmlns="http://schemas.openxmlformats.org/spreadsheetml/2006/main">
  <authors>
    <author>Tuyền Lê Thị Mỹ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</rPr>
          <t>Tuyền Lê Thị Mỹ:</t>
        </r>
        <r>
          <rPr>
            <sz val="9"/>
            <color indexed="81"/>
            <rFont val="Tahoma"/>
            <family val="2"/>
          </rPr>
          <t xml:space="preserve">
lấy theo số ước thực hiện</t>
        </r>
      </text>
    </comment>
  </commentList>
</comments>
</file>

<file path=xl/sharedStrings.xml><?xml version="1.0" encoding="utf-8"?>
<sst xmlns="http://schemas.openxmlformats.org/spreadsheetml/2006/main" count="100" uniqueCount="80">
  <si>
    <t>STT</t>
  </si>
  <si>
    <t>Tổng cộng</t>
  </si>
  <si>
    <t>A</t>
  </si>
  <si>
    <t>B</t>
  </si>
  <si>
    <t>1=2+3</t>
  </si>
  <si>
    <t>4=5+6</t>
  </si>
  <si>
    <t>7=8+9</t>
  </si>
  <si>
    <t>11=5+8</t>
  </si>
  <si>
    <t>12=6+9</t>
  </si>
  <si>
    <t>I</t>
  </si>
  <si>
    <t>II</t>
  </si>
  <si>
    <t>C</t>
  </si>
  <si>
    <t>Thu nội địa</t>
  </si>
  <si>
    <t>Thu từ Doanh nghiệp nhà nước</t>
  </si>
  <si>
    <t>1.1</t>
  </si>
  <si>
    <t>1.2</t>
  </si>
  <si>
    <t>Lệ phí trước bạ</t>
  </si>
  <si>
    <t>Thuế thu nhập cá nhân</t>
  </si>
  <si>
    <t>10=4+7</t>
  </si>
  <si>
    <t>Nội dung</t>
  </si>
  <si>
    <t>Tỉnh</t>
  </si>
  <si>
    <t>BÁO CÁO</t>
  </si>
  <si>
    <t>Toàn tỉnh</t>
  </si>
  <si>
    <t>Thuế sử dụng đất phi nông nghiệp</t>
  </si>
  <si>
    <t>Thuế bảo vệ môi trường</t>
  </si>
  <si>
    <t>Thu từ DNNN trung ương</t>
  </si>
  <si>
    <t>Thu từ DNNN địa phương</t>
  </si>
  <si>
    <t>Thu từ DN có vốn ĐTNN</t>
  </si>
  <si>
    <t>Thu từ khu vực ngoài quốc doanh</t>
  </si>
  <si>
    <t>Thu phí, lệ phí</t>
  </si>
  <si>
    <t>Thu tiền sử dụng đất</t>
  </si>
  <si>
    <t>Thu tiền thuê đất</t>
  </si>
  <si>
    <t>Thu khác ngân sách</t>
  </si>
  <si>
    <t>Thu cổ tức và lợi nhuận sau thuế</t>
  </si>
  <si>
    <t>Thu từ hoạt động sổ xố kiến thiết</t>
  </si>
  <si>
    <t>Thu từ hoạt động xuất, nhập khẩu</t>
  </si>
  <si>
    <t>TỔNG THU NSNN TRÊN ĐỊA BÀN (I+II)</t>
  </si>
  <si>
    <t>Thu tiền cấp quyền khai thác khoáng sản</t>
  </si>
  <si>
    <t xml:space="preserve">         ĐVT: Triệu đồng</t>
  </si>
  <si>
    <t>15=12/3</t>
  </si>
  <si>
    <t>13=10/1</t>
  </si>
  <si>
    <t>14=11/2</t>
  </si>
  <si>
    <t>Huyện, thị xã, thành phố</t>
  </si>
  <si>
    <t>Chi thường xuyên</t>
  </si>
  <si>
    <t>Chi trả nợ lãi các khoản do chính quyền địa phương vay</t>
  </si>
  <si>
    <t>Dự phòng ngân sách</t>
  </si>
  <si>
    <t>D</t>
  </si>
  <si>
    <t>Gốc</t>
  </si>
  <si>
    <t>ƯỚC THU NGÂN SÁCH NHÀ NƯỚC THÁNG 3 NĂM 2022</t>
  </si>
  <si>
    <t>TỈNH - HUYỆN, THỊ XÃ, THÀNH PHỐ</t>
  </si>
  <si>
    <t>Dự toán năm 2022</t>
  </si>
  <si>
    <t>Thực hiện đến tháng 2/2022</t>
  </si>
  <si>
    <t>Ước thu tháng 3/2022</t>
  </si>
  <si>
    <t>Thu hoa lợi công sản, quỹ đất công ích,...tại xã</t>
  </si>
  <si>
    <t>ƯTH quý I năm 2022</t>
  </si>
  <si>
    <t>So sánh ƯTH quý I năm 2022 với dự toán</t>
  </si>
  <si>
    <t>Đơn vị: Triệu đồng</t>
  </si>
  <si>
    <t xml:space="preserve">    UBND TỈNH TÂY NINH</t>
  </si>
  <si>
    <t>Biểu số 59/CK-NSNN</t>
  </si>
  <si>
    <t>Thu viện trợ</t>
  </si>
  <si>
    <t>Thu từ dầu thô</t>
  </si>
  <si>
    <t>CÂN ĐỐI NGÂN SÁCH ĐỊA PHƯƠNG QUÝ I NĂM 2025</t>
  </si>
  <si>
    <t>SO SÁNH ƯỚC THỰC HIỆN VỚI (%)</t>
  </si>
  <si>
    <t>NỘI DUNG</t>
  </si>
  <si>
    <t>DỰ TOÁN NĂM</t>
  </si>
  <si>
    <t>CÙNG KỲ NĂM TRƯỚC</t>
  </si>
  <si>
    <t>Qúy I năm 2023</t>
  </si>
  <si>
    <t>TỔNG NGUỒN THU NSNN TRÊN ĐỊA BÀN</t>
  </si>
  <si>
    <t>Thu cân đối NSNN</t>
  </si>
  <si>
    <t>Thu cân đối từ hoạt động xuất khẩu, nhập khẩu</t>
  </si>
  <si>
    <t>Thu chuyển nguồn từ năm trước chuyển sang</t>
  </si>
  <si>
    <t>TỔNG CHI NSĐP</t>
  </si>
  <si>
    <t>Chi cân đối NSĐP</t>
  </si>
  <si>
    <t xml:space="preserve">Chi đầu tư phát triển </t>
  </si>
  <si>
    <t>Chi bổ sung quỹ dự trữ tài chính</t>
  </si>
  <si>
    <t>Chi từ nguồn bổ sung có mục tiêu từ NSTW cho NSĐP</t>
  </si>
  <si>
    <t>BỘI CHI NSĐP/BỘI THU NSĐP</t>
  </si>
  <si>
    <t>CHI TRẢ NỢ GỐC</t>
  </si>
  <si>
    <r>
      <t>(</t>
    </r>
    <r>
      <rPr>
        <i/>
        <sz val="12"/>
        <color indexed="8"/>
        <rFont val="Times New Roman"/>
        <family val="1"/>
      </rPr>
      <t>Kèm theo Báo cáo số:          /BC-UBND ngày      /4/2025 của Ủy ban nhân dân tỉnh Tây Ninh)</t>
    </r>
  </si>
  <si>
    <t>ƯỚC THỰC HIỆN QUÝ I/2025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</si>
</sst>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₫_-;\-* #,##0.00\ _₫_-;_-* &quot;-&quot;??\ _₫_-;_-@_-"/>
    <numFmt numFmtId="164" formatCode="_(* #,##0.00_);_(* \(#,##0.00\);_(* &quot;-&quot;??_);_(@_)"/>
    <numFmt numFmtId="165" formatCode="#,##0;[Red]#,##0"/>
    <numFmt numFmtId="166" formatCode="0.0%"/>
    <numFmt numFmtId="167" formatCode="_(* #,##0_);_(* \(#,##0\);_(* &quot;-&quot;??_);_(@_)"/>
  </numFmts>
  <fonts count="40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2"/>
      <name val="VNI-Times"/>
    </font>
    <font>
      <sz val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2"/>
      <name val="VNI-Times"/>
    </font>
    <font>
      <b/>
      <sz val="12"/>
      <color rgb="FFFF0000"/>
      <name val="Times New Roman"/>
      <family val="1"/>
    </font>
    <font>
      <b/>
      <sz val="12"/>
      <color rgb="FFC00000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2"/>
      <color theme="9" tint="-0.249977111117893"/>
      <name val="Times New Roman"/>
      <family val="1"/>
    </font>
    <font>
      <sz val="11"/>
      <color theme="1"/>
      <name val="Calibri"/>
      <family val="2"/>
      <charset val="163"/>
      <scheme val="minor"/>
    </font>
    <font>
      <sz val="13"/>
      <name val="Arial"/>
      <family val="2"/>
    </font>
    <font>
      <sz val="13"/>
      <name val=".VnTime"/>
      <family val="2"/>
    </font>
    <font>
      <sz val="14"/>
      <color theme="1"/>
      <name val="Times New Roman"/>
      <family val="2"/>
      <charset val="163"/>
    </font>
    <font>
      <sz val="11"/>
      <color rgb="FF006100"/>
      <name val="Calibri"/>
      <family val="2"/>
      <scheme val="minor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.VnArial Narrow"/>
      <family val="2"/>
    </font>
    <font>
      <b/>
      <sz val="12"/>
      <color theme="1"/>
      <name val="Times New Romanh"/>
    </font>
    <font>
      <u/>
      <sz val="12"/>
      <color theme="1"/>
      <name val="Times New Roman"/>
      <family val="1"/>
    </font>
    <font>
      <b/>
      <sz val="12"/>
      <color theme="1"/>
      <name val="Times New Romanh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6" fillId="0" borderId="1" applyNumberFormat="0" applyFont="0" applyAlignment="0"/>
    <xf numFmtId="0" fontId="13" fillId="0" borderId="1" applyNumberFormat="0" applyFont="0" applyAlignment="0"/>
    <xf numFmtId="0" fontId="11" fillId="0" borderId="0"/>
    <xf numFmtId="0" fontId="8" fillId="0" borderId="0"/>
    <xf numFmtId="0" fontId="18" fillId="0" borderId="0"/>
    <xf numFmtId="164" fontId="19" fillId="0" borderId="0" applyFont="0" applyFill="0" applyBorder="0" applyAlignment="0" applyProtection="0"/>
    <xf numFmtId="0" fontId="19" fillId="0" borderId="0"/>
    <xf numFmtId="0" fontId="25" fillId="0" borderId="0"/>
    <xf numFmtId="0" fontId="1" fillId="0" borderId="0"/>
    <xf numFmtId="43" fontId="25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0" fontId="29" fillId="3" borderId="0" applyNumberFormat="0" applyBorder="0" applyAlignment="0" applyProtection="0"/>
    <xf numFmtId="0" fontId="27" fillId="0" borderId="0"/>
    <xf numFmtId="9" fontId="28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112">
    <xf numFmtId="0" fontId="0" fillId="0" borderId="0" xfId="0"/>
    <xf numFmtId="0" fontId="10" fillId="0" borderId="4" xfId="0" applyFont="1" applyBorder="1"/>
    <xf numFmtId="0" fontId="10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165" fontId="10" fillId="0" borderId="2" xfId="0" applyNumberFormat="1" applyFont="1" applyBorder="1" applyAlignment="1">
      <alignment horizontal="center" vertical="center"/>
    </xf>
    <xf numFmtId="165" fontId="4" fillId="0" borderId="0" xfId="0" applyNumberFormat="1" applyFont="1"/>
    <xf numFmtId="0" fontId="14" fillId="0" borderId="0" xfId="0" applyFont="1"/>
    <xf numFmtId="0" fontId="14" fillId="0" borderId="8" xfId="0" applyFont="1" applyBorder="1"/>
    <xf numFmtId="3" fontId="14" fillId="0" borderId="8" xfId="0" applyNumberFormat="1" applyFont="1" applyBorder="1"/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0" xfId="0" applyFont="1"/>
    <xf numFmtId="0" fontId="2" fillId="0" borderId="3" xfId="0" applyFont="1" applyBorder="1"/>
    <xf numFmtId="166" fontId="14" fillId="0" borderId="8" xfId="0" applyNumberFormat="1" applyFont="1" applyBorder="1"/>
    <xf numFmtId="3" fontId="2" fillId="0" borderId="3" xfId="0" applyNumberFormat="1" applyFont="1" applyBorder="1"/>
    <xf numFmtId="166" fontId="2" fillId="0" borderId="3" xfId="0" applyNumberFormat="1" applyFont="1" applyBorder="1"/>
    <xf numFmtId="165" fontId="16" fillId="0" borderId="3" xfId="5" applyNumberFormat="1" applyFont="1" applyBorder="1"/>
    <xf numFmtId="3" fontId="16" fillId="0" borderId="3" xfId="5" applyNumberFormat="1" applyFont="1" applyBorder="1"/>
    <xf numFmtId="3" fontId="2" fillId="2" borderId="3" xfId="5" applyNumberFormat="1" applyFont="1" applyFill="1" applyBorder="1"/>
    <xf numFmtId="165" fontId="2" fillId="0" borderId="3" xfId="5" applyNumberFormat="1" applyFont="1" applyBorder="1"/>
    <xf numFmtId="3" fontId="2" fillId="0" borderId="3" xfId="5" applyNumberFormat="1" applyFont="1" applyBorder="1"/>
    <xf numFmtId="3" fontId="14" fillId="0" borderId="7" xfId="5" applyNumberFormat="1" applyFont="1" applyBorder="1"/>
    <xf numFmtId="3" fontId="14" fillId="0" borderId="7" xfId="0" applyNumberFormat="1" applyFont="1" applyBorder="1"/>
    <xf numFmtId="166" fontId="14" fillId="0" borderId="7" xfId="0" applyNumberFormat="1" applyFont="1" applyBorder="1"/>
    <xf numFmtId="3" fontId="14" fillId="0" borderId="3" xfId="0" applyNumberFormat="1" applyFont="1" applyBorder="1"/>
    <xf numFmtId="166" fontId="14" fillId="0" borderId="3" xfId="0" applyNumberFormat="1" applyFont="1" applyBorder="1"/>
    <xf numFmtId="3" fontId="3" fillId="0" borderId="4" xfId="0" applyNumberFormat="1" applyFont="1" applyBorder="1" applyAlignment="1">
      <alignment horizontal="center"/>
    </xf>
    <xf numFmtId="165" fontId="10" fillId="0" borderId="2" xfId="0" applyNumberFormat="1" applyFont="1" applyBorder="1" applyAlignment="1">
      <alignment horizontal="center" vertical="center" wrapText="1"/>
    </xf>
    <xf numFmtId="165" fontId="14" fillId="0" borderId="8" xfId="5" applyNumberFormat="1" applyFont="1" applyBorder="1"/>
    <xf numFmtId="3" fontId="14" fillId="0" borderId="8" xfId="5" applyNumberFormat="1" applyFont="1" applyBorder="1"/>
    <xf numFmtId="0" fontId="15" fillId="0" borderId="3" xfId="0" applyFont="1" applyBorder="1" applyAlignment="1">
      <alignment horizontal="center"/>
    </xf>
    <xf numFmtId="0" fontId="15" fillId="0" borderId="3" xfId="0" applyFont="1" applyBorder="1"/>
    <xf numFmtId="165" fontId="15" fillId="0" borderId="3" xfId="5" applyNumberFormat="1" applyFont="1" applyBorder="1"/>
    <xf numFmtId="0" fontId="16" fillId="0" borderId="3" xfId="0" applyFont="1" applyBorder="1"/>
    <xf numFmtId="0" fontId="16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5" fillId="0" borderId="7" xfId="0" applyFont="1" applyBorder="1" applyAlignment="1">
      <alignment horizontal="center"/>
    </xf>
    <xf numFmtId="0" fontId="15" fillId="0" borderId="7" xfId="0" applyFont="1" applyBorder="1"/>
    <xf numFmtId="165" fontId="21" fillId="0" borderId="7" xfId="5" applyNumberFormat="1" applyFont="1" applyBorder="1"/>
    <xf numFmtId="3" fontId="21" fillId="0" borderId="7" xfId="5" applyNumberFormat="1" applyFont="1" applyBorder="1"/>
    <xf numFmtId="0" fontId="24" fillId="0" borderId="3" xfId="0" applyFont="1" applyBorder="1" applyAlignment="1">
      <alignment horizontal="right"/>
    </xf>
    <xf numFmtId="0" fontId="24" fillId="0" borderId="3" xfId="0" applyFont="1" applyBorder="1" applyAlignment="1">
      <alignment wrapText="1"/>
    </xf>
    <xf numFmtId="165" fontId="24" fillId="0" borderId="3" xfId="5" applyNumberFormat="1" applyFont="1" applyBorder="1"/>
    <xf numFmtId="3" fontId="24" fillId="2" borderId="3" xfId="5" applyNumberFormat="1" applyFont="1" applyFill="1" applyBorder="1"/>
    <xf numFmtId="3" fontId="24" fillId="0" borderId="3" xfId="5" applyNumberFormat="1" applyFont="1" applyBorder="1"/>
    <xf numFmtId="3" fontId="24" fillId="0" borderId="3" xfId="0" applyNumberFormat="1" applyFont="1" applyBorder="1"/>
    <xf numFmtId="166" fontId="24" fillId="0" borderId="3" xfId="0" applyNumberFormat="1" applyFont="1" applyBorder="1"/>
    <xf numFmtId="0" fontId="24" fillId="0" borderId="0" xfId="0" applyFont="1"/>
    <xf numFmtId="3" fontId="2" fillId="0" borderId="3" xfId="16" applyNumberFormat="1" applyFont="1" applyFill="1" applyBorder="1" applyAlignment="1">
      <alignment horizontal="right" vertical="center"/>
    </xf>
    <xf numFmtId="3" fontId="10" fillId="0" borderId="3" xfId="16" applyNumberFormat="1" applyFont="1" applyFill="1" applyBorder="1" applyAlignment="1">
      <alignment horizontal="right" vertical="center"/>
    </xf>
    <xf numFmtId="166" fontId="10" fillId="0" borderId="3" xfId="2" applyNumberFormat="1" applyFont="1" applyBorder="1" applyAlignment="1">
      <alignment vertical="center" wrapText="1"/>
    </xf>
    <xf numFmtId="166" fontId="2" fillId="0" borderId="3" xfId="2" applyNumberFormat="1" applyFont="1" applyBorder="1" applyAlignment="1">
      <alignment vertical="center" wrapText="1"/>
    </xf>
    <xf numFmtId="3" fontId="2" fillId="0" borderId="0" xfId="16" applyNumberFormat="1" applyFont="1" applyFill="1" applyAlignment="1">
      <alignment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3" fontId="21" fillId="0" borderId="2" xfId="0" applyNumberFormat="1" applyFont="1" applyFill="1" applyBorder="1" applyAlignment="1">
      <alignment vertical="center"/>
    </xf>
    <xf numFmtId="3" fontId="16" fillId="0" borderId="2" xfId="0" applyNumberFormat="1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167" fontId="32" fillId="0" borderId="0" xfId="16" applyNumberFormat="1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33" fillId="0" borderId="0" xfId="0" applyNumberFormat="1" applyFont="1" applyFill="1" applyBorder="1" applyAlignment="1">
      <alignment horizontal="center" vertical="center" wrapText="1"/>
    </xf>
    <xf numFmtId="0" fontId="35" fillId="0" borderId="0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right" vertical="center"/>
    </xf>
    <xf numFmtId="167" fontId="16" fillId="0" borderId="0" xfId="16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37" fillId="0" borderId="2" xfId="0" applyFont="1" applyFill="1" applyBorder="1" applyAlignment="1">
      <alignment vertical="center"/>
    </xf>
    <xf numFmtId="166" fontId="21" fillId="0" borderId="2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165" fontId="12" fillId="0" borderId="2" xfId="0" applyNumberFormat="1" applyFont="1" applyBorder="1"/>
    <xf numFmtId="3" fontId="21" fillId="0" borderId="0" xfId="0" applyNumberFormat="1" applyFont="1" applyFill="1" applyAlignment="1">
      <alignment vertical="center"/>
    </xf>
    <xf numFmtId="166" fontId="16" fillId="0" borderId="2" xfId="0" applyNumberFormat="1" applyFont="1" applyFill="1" applyBorder="1" applyAlignment="1">
      <alignment vertical="center"/>
    </xf>
    <xf numFmtId="167" fontId="16" fillId="0" borderId="2" xfId="16" applyNumberFormat="1" applyFont="1" applyFill="1" applyBorder="1" applyAlignment="1">
      <alignment vertical="center"/>
    </xf>
    <xf numFmtId="3" fontId="38" fillId="0" borderId="2" xfId="0" applyNumberFormat="1" applyFont="1" applyFill="1" applyBorder="1" applyAlignment="1">
      <alignment vertical="center"/>
    </xf>
    <xf numFmtId="0" fontId="39" fillId="0" borderId="2" xfId="0" applyFont="1" applyFill="1" applyBorder="1" applyAlignment="1">
      <alignment vertical="center"/>
    </xf>
    <xf numFmtId="3" fontId="35" fillId="0" borderId="0" xfId="0" applyNumberFormat="1" applyFont="1" applyFill="1" applyAlignment="1">
      <alignment vertical="center"/>
    </xf>
    <xf numFmtId="0" fontId="35" fillId="0" borderId="0" xfId="0" applyFont="1" applyFill="1" applyAlignment="1">
      <alignment vertical="center"/>
    </xf>
    <xf numFmtId="3" fontId="2" fillId="0" borderId="2" xfId="2" applyNumberFormat="1" applyFont="1" applyFill="1" applyBorder="1" applyAlignment="1">
      <alignment vertical="center" wrapText="1"/>
    </xf>
    <xf numFmtId="166" fontId="2" fillId="0" borderId="2" xfId="2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3" fontId="10" fillId="0" borderId="2" xfId="16" applyNumberFormat="1" applyFont="1" applyFill="1" applyBorder="1" applyAlignment="1">
      <alignment horizontal="right" vertical="center"/>
    </xf>
    <xf numFmtId="0" fontId="33" fillId="0" borderId="0" xfId="0" applyFont="1" applyFill="1" applyAlignment="1">
      <alignment vertical="center"/>
    </xf>
    <xf numFmtId="3" fontId="32" fillId="0" borderId="0" xfId="0" applyNumberFormat="1" applyFont="1" applyFill="1" applyAlignment="1">
      <alignment vertical="center"/>
    </xf>
    <xf numFmtId="3" fontId="10" fillId="0" borderId="2" xfId="0" applyNumberFormat="1" applyFont="1" applyFill="1" applyBorder="1" applyAlignment="1">
      <alignment horizontal="right" vertical="center"/>
    </xf>
    <xf numFmtId="167" fontId="21" fillId="0" borderId="2" xfId="16" applyNumberFormat="1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167" fontId="21" fillId="0" borderId="9" xfId="16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5" fillId="0" borderId="4" xfId="0" applyFont="1" applyBorder="1" applyAlignment="1">
      <alignment horizontal="right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 wrapText="1"/>
    </xf>
  </cellXfs>
  <cellStyles count="17">
    <cellStyle name="Comma" xfId="16" builtinId="3"/>
    <cellStyle name="Comma 2" xfId="6"/>
    <cellStyle name="Comma 3" xfId="10"/>
    <cellStyle name="Comma 4" xfId="12"/>
    <cellStyle name="dtchi98" xfId="1"/>
    <cellStyle name="dtchi98c" xfId="2"/>
    <cellStyle name="Good 2" xfId="13"/>
    <cellStyle name="Normal" xfId="0" builtinId="0"/>
    <cellStyle name="Normal 2" xfId="3"/>
    <cellStyle name="Normal 2 2" xfId="5"/>
    <cellStyle name="Normal 2 3" xfId="14"/>
    <cellStyle name="Normal 3" xfId="4"/>
    <cellStyle name="Normal 4" xfId="7"/>
    <cellStyle name="Normal 4 2" xfId="9"/>
    <cellStyle name="Normal 5" xfId="8"/>
    <cellStyle name="Normal 6" xfId="11"/>
    <cellStyle name="Percent 2" xfId="15"/>
  </cellStyles>
  <dxfs count="0"/>
  <tableStyles count="0" defaultTableStyle="TableStyleMedium9" defaultPivotStyle="PivotStyleLight16"/>
  <colors>
    <mruColors>
      <color rgb="FF3399FF"/>
      <color rgb="FF3333FF"/>
      <color rgb="FF0000CC"/>
      <color rgb="FFCC00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B14" sqref="B14"/>
    </sheetView>
  </sheetViews>
  <sheetFormatPr defaultColWidth="11" defaultRowHeight="15.6"/>
  <cols>
    <col min="1" max="1" width="4.19921875" style="58" customWidth="1"/>
    <col min="2" max="2" width="46.796875" style="58" bestFit="1" customWidth="1"/>
    <col min="3" max="3" width="10.59765625" style="58" bestFit="1" customWidth="1"/>
    <col min="4" max="4" width="12.296875" style="58" bestFit="1" customWidth="1"/>
    <col min="5" max="6" width="9.69921875" style="58" customWidth="1"/>
    <col min="7" max="7" width="13.796875" style="73" hidden="1" customWidth="1"/>
    <col min="8" max="8" width="11" style="58"/>
    <col min="9" max="10" width="0" style="58" hidden="1" customWidth="1"/>
    <col min="11" max="256" width="11" style="58"/>
    <col min="257" max="257" width="4.19921875" style="58" customWidth="1"/>
    <col min="258" max="258" width="46.796875" style="58" bestFit="1" customWidth="1"/>
    <col min="259" max="259" width="10.59765625" style="58" bestFit="1" customWidth="1"/>
    <col min="260" max="260" width="12.296875" style="58" bestFit="1" customWidth="1"/>
    <col min="261" max="262" width="9.69921875" style="58" customWidth="1"/>
    <col min="263" max="263" width="0" style="58" hidden="1" customWidth="1"/>
    <col min="264" max="512" width="11" style="58"/>
    <col min="513" max="513" width="4.19921875" style="58" customWidth="1"/>
    <col min="514" max="514" width="46.796875" style="58" bestFit="1" customWidth="1"/>
    <col min="515" max="515" width="10.59765625" style="58" bestFit="1" customWidth="1"/>
    <col min="516" max="516" width="12.296875" style="58" bestFit="1" customWidth="1"/>
    <col min="517" max="518" width="9.69921875" style="58" customWidth="1"/>
    <col min="519" max="519" width="0" style="58" hidden="1" customWidth="1"/>
    <col min="520" max="768" width="11" style="58"/>
    <col min="769" max="769" width="4.19921875" style="58" customWidth="1"/>
    <col min="770" max="770" width="46.796875" style="58" bestFit="1" customWidth="1"/>
    <col min="771" max="771" width="10.59765625" style="58" bestFit="1" customWidth="1"/>
    <col min="772" max="772" width="12.296875" style="58" bestFit="1" customWidth="1"/>
    <col min="773" max="774" width="9.69921875" style="58" customWidth="1"/>
    <col min="775" max="775" width="0" style="58" hidden="1" customWidth="1"/>
    <col min="776" max="1024" width="11" style="58"/>
    <col min="1025" max="1025" width="4.19921875" style="58" customWidth="1"/>
    <col min="1026" max="1026" width="46.796875" style="58" bestFit="1" customWidth="1"/>
    <col min="1027" max="1027" width="10.59765625" style="58" bestFit="1" customWidth="1"/>
    <col min="1028" max="1028" width="12.296875" style="58" bestFit="1" customWidth="1"/>
    <col min="1029" max="1030" width="9.69921875" style="58" customWidth="1"/>
    <col min="1031" max="1031" width="0" style="58" hidden="1" customWidth="1"/>
    <col min="1032" max="1280" width="11" style="58"/>
    <col min="1281" max="1281" width="4.19921875" style="58" customWidth="1"/>
    <col min="1282" max="1282" width="46.796875" style="58" bestFit="1" customWidth="1"/>
    <col min="1283" max="1283" width="10.59765625" style="58" bestFit="1" customWidth="1"/>
    <col min="1284" max="1284" width="12.296875" style="58" bestFit="1" customWidth="1"/>
    <col min="1285" max="1286" width="9.69921875" style="58" customWidth="1"/>
    <col min="1287" max="1287" width="0" style="58" hidden="1" customWidth="1"/>
    <col min="1288" max="1536" width="11" style="58"/>
    <col min="1537" max="1537" width="4.19921875" style="58" customWidth="1"/>
    <col min="1538" max="1538" width="46.796875" style="58" bestFit="1" customWidth="1"/>
    <col min="1539" max="1539" width="10.59765625" style="58" bestFit="1" customWidth="1"/>
    <col min="1540" max="1540" width="12.296875" style="58" bestFit="1" customWidth="1"/>
    <col min="1541" max="1542" width="9.69921875" style="58" customWidth="1"/>
    <col min="1543" max="1543" width="0" style="58" hidden="1" customWidth="1"/>
    <col min="1544" max="1792" width="11" style="58"/>
    <col min="1793" max="1793" width="4.19921875" style="58" customWidth="1"/>
    <col min="1794" max="1794" width="46.796875" style="58" bestFit="1" customWidth="1"/>
    <col min="1795" max="1795" width="10.59765625" style="58" bestFit="1" customWidth="1"/>
    <col min="1796" max="1796" width="12.296875" style="58" bestFit="1" customWidth="1"/>
    <col min="1797" max="1798" width="9.69921875" style="58" customWidth="1"/>
    <col min="1799" max="1799" width="0" style="58" hidden="1" customWidth="1"/>
    <col min="1800" max="2048" width="11" style="58"/>
    <col min="2049" max="2049" width="4.19921875" style="58" customWidth="1"/>
    <col min="2050" max="2050" width="46.796875" style="58" bestFit="1" customWidth="1"/>
    <col min="2051" max="2051" width="10.59765625" style="58" bestFit="1" customWidth="1"/>
    <col min="2052" max="2052" width="12.296875" style="58" bestFit="1" customWidth="1"/>
    <col min="2053" max="2054" width="9.69921875" style="58" customWidth="1"/>
    <col min="2055" max="2055" width="0" style="58" hidden="1" customWidth="1"/>
    <col min="2056" max="2304" width="11" style="58"/>
    <col min="2305" max="2305" width="4.19921875" style="58" customWidth="1"/>
    <col min="2306" max="2306" width="46.796875" style="58" bestFit="1" customWidth="1"/>
    <col min="2307" max="2307" width="10.59765625" style="58" bestFit="1" customWidth="1"/>
    <col min="2308" max="2308" width="12.296875" style="58" bestFit="1" customWidth="1"/>
    <col min="2309" max="2310" width="9.69921875" style="58" customWidth="1"/>
    <col min="2311" max="2311" width="0" style="58" hidden="1" customWidth="1"/>
    <col min="2312" max="2560" width="11" style="58"/>
    <col min="2561" max="2561" width="4.19921875" style="58" customWidth="1"/>
    <col min="2562" max="2562" width="46.796875" style="58" bestFit="1" customWidth="1"/>
    <col min="2563" max="2563" width="10.59765625" style="58" bestFit="1" customWidth="1"/>
    <col min="2564" max="2564" width="12.296875" style="58" bestFit="1" customWidth="1"/>
    <col min="2565" max="2566" width="9.69921875" style="58" customWidth="1"/>
    <col min="2567" max="2567" width="0" style="58" hidden="1" customWidth="1"/>
    <col min="2568" max="2816" width="11" style="58"/>
    <col min="2817" max="2817" width="4.19921875" style="58" customWidth="1"/>
    <col min="2818" max="2818" width="46.796875" style="58" bestFit="1" customWidth="1"/>
    <col min="2819" max="2819" width="10.59765625" style="58" bestFit="1" customWidth="1"/>
    <col min="2820" max="2820" width="12.296875" style="58" bestFit="1" customWidth="1"/>
    <col min="2821" max="2822" width="9.69921875" style="58" customWidth="1"/>
    <col min="2823" max="2823" width="0" style="58" hidden="1" customWidth="1"/>
    <col min="2824" max="3072" width="11" style="58"/>
    <col min="3073" max="3073" width="4.19921875" style="58" customWidth="1"/>
    <col min="3074" max="3074" width="46.796875" style="58" bestFit="1" customWidth="1"/>
    <col min="3075" max="3075" width="10.59765625" style="58" bestFit="1" customWidth="1"/>
    <col min="3076" max="3076" width="12.296875" style="58" bestFit="1" customWidth="1"/>
    <col min="3077" max="3078" width="9.69921875" style="58" customWidth="1"/>
    <col min="3079" max="3079" width="0" style="58" hidden="1" customWidth="1"/>
    <col min="3080" max="3328" width="11" style="58"/>
    <col min="3329" max="3329" width="4.19921875" style="58" customWidth="1"/>
    <col min="3330" max="3330" width="46.796875" style="58" bestFit="1" customWidth="1"/>
    <col min="3331" max="3331" width="10.59765625" style="58" bestFit="1" customWidth="1"/>
    <col min="3332" max="3332" width="12.296875" style="58" bestFit="1" customWidth="1"/>
    <col min="3333" max="3334" width="9.69921875" style="58" customWidth="1"/>
    <col min="3335" max="3335" width="0" style="58" hidden="1" customWidth="1"/>
    <col min="3336" max="3584" width="11" style="58"/>
    <col min="3585" max="3585" width="4.19921875" style="58" customWidth="1"/>
    <col min="3586" max="3586" width="46.796875" style="58" bestFit="1" customWidth="1"/>
    <col min="3587" max="3587" width="10.59765625" style="58" bestFit="1" customWidth="1"/>
    <col min="3588" max="3588" width="12.296875" style="58" bestFit="1" customWidth="1"/>
    <col min="3589" max="3590" width="9.69921875" style="58" customWidth="1"/>
    <col min="3591" max="3591" width="0" style="58" hidden="1" customWidth="1"/>
    <col min="3592" max="3840" width="11" style="58"/>
    <col min="3841" max="3841" width="4.19921875" style="58" customWidth="1"/>
    <col min="3842" max="3842" width="46.796875" style="58" bestFit="1" customWidth="1"/>
    <col min="3843" max="3843" width="10.59765625" style="58" bestFit="1" customWidth="1"/>
    <col min="3844" max="3844" width="12.296875" style="58" bestFit="1" customWidth="1"/>
    <col min="3845" max="3846" width="9.69921875" style="58" customWidth="1"/>
    <col min="3847" max="3847" width="0" style="58" hidden="1" customWidth="1"/>
    <col min="3848" max="4096" width="11" style="58"/>
    <col min="4097" max="4097" width="4.19921875" style="58" customWidth="1"/>
    <col min="4098" max="4098" width="46.796875" style="58" bestFit="1" customWidth="1"/>
    <col min="4099" max="4099" width="10.59765625" style="58" bestFit="1" customWidth="1"/>
    <col min="4100" max="4100" width="12.296875" style="58" bestFit="1" customWidth="1"/>
    <col min="4101" max="4102" width="9.69921875" style="58" customWidth="1"/>
    <col min="4103" max="4103" width="0" style="58" hidden="1" customWidth="1"/>
    <col min="4104" max="4352" width="11" style="58"/>
    <col min="4353" max="4353" width="4.19921875" style="58" customWidth="1"/>
    <col min="4354" max="4354" width="46.796875" style="58" bestFit="1" customWidth="1"/>
    <col min="4355" max="4355" width="10.59765625" style="58" bestFit="1" customWidth="1"/>
    <col min="4356" max="4356" width="12.296875" style="58" bestFit="1" customWidth="1"/>
    <col min="4357" max="4358" width="9.69921875" style="58" customWidth="1"/>
    <col min="4359" max="4359" width="0" style="58" hidden="1" customWidth="1"/>
    <col min="4360" max="4608" width="11" style="58"/>
    <col min="4609" max="4609" width="4.19921875" style="58" customWidth="1"/>
    <col min="4610" max="4610" width="46.796875" style="58" bestFit="1" customWidth="1"/>
    <col min="4611" max="4611" width="10.59765625" style="58" bestFit="1" customWidth="1"/>
    <col min="4612" max="4612" width="12.296875" style="58" bestFit="1" customWidth="1"/>
    <col min="4613" max="4614" width="9.69921875" style="58" customWidth="1"/>
    <col min="4615" max="4615" width="0" style="58" hidden="1" customWidth="1"/>
    <col min="4616" max="4864" width="11" style="58"/>
    <col min="4865" max="4865" width="4.19921875" style="58" customWidth="1"/>
    <col min="4866" max="4866" width="46.796875" style="58" bestFit="1" customWidth="1"/>
    <col min="4867" max="4867" width="10.59765625" style="58" bestFit="1" customWidth="1"/>
    <col min="4868" max="4868" width="12.296875" style="58" bestFit="1" customWidth="1"/>
    <col min="4869" max="4870" width="9.69921875" style="58" customWidth="1"/>
    <col min="4871" max="4871" width="0" style="58" hidden="1" customWidth="1"/>
    <col min="4872" max="5120" width="11" style="58"/>
    <col min="5121" max="5121" width="4.19921875" style="58" customWidth="1"/>
    <col min="5122" max="5122" width="46.796875" style="58" bestFit="1" customWidth="1"/>
    <col min="5123" max="5123" width="10.59765625" style="58" bestFit="1" customWidth="1"/>
    <col min="5124" max="5124" width="12.296875" style="58" bestFit="1" customWidth="1"/>
    <col min="5125" max="5126" width="9.69921875" style="58" customWidth="1"/>
    <col min="5127" max="5127" width="0" style="58" hidden="1" customWidth="1"/>
    <col min="5128" max="5376" width="11" style="58"/>
    <col min="5377" max="5377" width="4.19921875" style="58" customWidth="1"/>
    <col min="5378" max="5378" width="46.796875" style="58" bestFit="1" customWidth="1"/>
    <col min="5379" max="5379" width="10.59765625" style="58" bestFit="1" customWidth="1"/>
    <col min="5380" max="5380" width="12.296875" style="58" bestFit="1" customWidth="1"/>
    <col min="5381" max="5382" width="9.69921875" style="58" customWidth="1"/>
    <col min="5383" max="5383" width="0" style="58" hidden="1" customWidth="1"/>
    <col min="5384" max="5632" width="11" style="58"/>
    <col min="5633" max="5633" width="4.19921875" style="58" customWidth="1"/>
    <col min="5634" max="5634" width="46.796875" style="58" bestFit="1" customWidth="1"/>
    <col min="5635" max="5635" width="10.59765625" style="58" bestFit="1" customWidth="1"/>
    <col min="5636" max="5636" width="12.296875" style="58" bestFit="1" customWidth="1"/>
    <col min="5637" max="5638" width="9.69921875" style="58" customWidth="1"/>
    <col min="5639" max="5639" width="0" style="58" hidden="1" customWidth="1"/>
    <col min="5640" max="5888" width="11" style="58"/>
    <col min="5889" max="5889" width="4.19921875" style="58" customWidth="1"/>
    <col min="5890" max="5890" width="46.796875" style="58" bestFit="1" customWidth="1"/>
    <col min="5891" max="5891" width="10.59765625" style="58" bestFit="1" customWidth="1"/>
    <col min="5892" max="5892" width="12.296875" style="58" bestFit="1" customWidth="1"/>
    <col min="5893" max="5894" width="9.69921875" style="58" customWidth="1"/>
    <col min="5895" max="5895" width="0" style="58" hidden="1" customWidth="1"/>
    <col min="5896" max="6144" width="11" style="58"/>
    <col min="6145" max="6145" width="4.19921875" style="58" customWidth="1"/>
    <col min="6146" max="6146" width="46.796875" style="58" bestFit="1" customWidth="1"/>
    <col min="6147" max="6147" width="10.59765625" style="58" bestFit="1" customWidth="1"/>
    <col min="6148" max="6148" width="12.296875" style="58" bestFit="1" customWidth="1"/>
    <col min="6149" max="6150" width="9.69921875" style="58" customWidth="1"/>
    <col min="6151" max="6151" width="0" style="58" hidden="1" customWidth="1"/>
    <col min="6152" max="6400" width="11" style="58"/>
    <col min="6401" max="6401" width="4.19921875" style="58" customWidth="1"/>
    <col min="6402" max="6402" width="46.796875" style="58" bestFit="1" customWidth="1"/>
    <col min="6403" max="6403" width="10.59765625" style="58" bestFit="1" customWidth="1"/>
    <col min="6404" max="6404" width="12.296875" style="58" bestFit="1" customWidth="1"/>
    <col min="6405" max="6406" width="9.69921875" style="58" customWidth="1"/>
    <col min="6407" max="6407" width="0" style="58" hidden="1" customWidth="1"/>
    <col min="6408" max="6656" width="11" style="58"/>
    <col min="6657" max="6657" width="4.19921875" style="58" customWidth="1"/>
    <col min="6658" max="6658" width="46.796875" style="58" bestFit="1" customWidth="1"/>
    <col min="6659" max="6659" width="10.59765625" style="58" bestFit="1" customWidth="1"/>
    <col min="6660" max="6660" width="12.296875" style="58" bestFit="1" customWidth="1"/>
    <col min="6661" max="6662" width="9.69921875" style="58" customWidth="1"/>
    <col min="6663" max="6663" width="0" style="58" hidden="1" customWidth="1"/>
    <col min="6664" max="6912" width="11" style="58"/>
    <col min="6913" max="6913" width="4.19921875" style="58" customWidth="1"/>
    <col min="6914" max="6914" width="46.796875" style="58" bestFit="1" customWidth="1"/>
    <col min="6915" max="6915" width="10.59765625" style="58" bestFit="1" customWidth="1"/>
    <col min="6916" max="6916" width="12.296875" style="58" bestFit="1" customWidth="1"/>
    <col min="6917" max="6918" width="9.69921875" style="58" customWidth="1"/>
    <col min="6919" max="6919" width="0" style="58" hidden="1" customWidth="1"/>
    <col min="6920" max="7168" width="11" style="58"/>
    <col min="7169" max="7169" width="4.19921875" style="58" customWidth="1"/>
    <col min="7170" max="7170" width="46.796875" style="58" bestFit="1" customWidth="1"/>
    <col min="7171" max="7171" width="10.59765625" style="58" bestFit="1" customWidth="1"/>
    <col min="7172" max="7172" width="12.296875" style="58" bestFit="1" customWidth="1"/>
    <col min="7173" max="7174" width="9.69921875" style="58" customWidth="1"/>
    <col min="7175" max="7175" width="0" style="58" hidden="1" customWidth="1"/>
    <col min="7176" max="7424" width="11" style="58"/>
    <col min="7425" max="7425" width="4.19921875" style="58" customWidth="1"/>
    <col min="7426" max="7426" width="46.796875" style="58" bestFit="1" customWidth="1"/>
    <col min="7427" max="7427" width="10.59765625" style="58" bestFit="1" customWidth="1"/>
    <col min="7428" max="7428" width="12.296875" style="58" bestFit="1" customWidth="1"/>
    <col min="7429" max="7430" width="9.69921875" style="58" customWidth="1"/>
    <col min="7431" max="7431" width="0" style="58" hidden="1" customWidth="1"/>
    <col min="7432" max="7680" width="11" style="58"/>
    <col min="7681" max="7681" width="4.19921875" style="58" customWidth="1"/>
    <col min="7682" max="7682" width="46.796875" style="58" bestFit="1" customWidth="1"/>
    <col min="7683" max="7683" width="10.59765625" style="58" bestFit="1" customWidth="1"/>
    <col min="7684" max="7684" width="12.296875" style="58" bestFit="1" customWidth="1"/>
    <col min="7685" max="7686" width="9.69921875" style="58" customWidth="1"/>
    <col min="7687" max="7687" width="0" style="58" hidden="1" customWidth="1"/>
    <col min="7688" max="7936" width="11" style="58"/>
    <col min="7937" max="7937" width="4.19921875" style="58" customWidth="1"/>
    <col min="7938" max="7938" width="46.796875" style="58" bestFit="1" customWidth="1"/>
    <col min="7939" max="7939" width="10.59765625" style="58" bestFit="1" customWidth="1"/>
    <col min="7940" max="7940" width="12.296875" style="58" bestFit="1" customWidth="1"/>
    <col min="7941" max="7942" width="9.69921875" style="58" customWidth="1"/>
    <col min="7943" max="7943" width="0" style="58" hidden="1" customWidth="1"/>
    <col min="7944" max="8192" width="11" style="58"/>
    <col min="8193" max="8193" width="4.19921875" style="58" customWidth="1"/>
    <col min="8194" max="8194" width="46.796875" style="58" bestFit="1" customWidth="1"/>
    <col min="8195" max="8195" width="10.59765625" style="58" bestFit="1" customWidth="1"/>
    <col min="8196" max="8196" width="12.296875" style="58" bestFit="1" customWidth="1"/>
    <col min="8197" max="8198" width="9.69921875" style="58" customWidth="1"/>
    <col min="8199" max="8199" width="0" style="58" hidden="1" customWidth="1"/>
    <col min="8200" max="8448" width="11" style="58"/>
    <col min="8449" max="8449" width="4.19921875" style="58" customWidth="1"/>
    <col min="8450" max="8450" width="46.796875" style="58" bestFit="1" customWidth="1"/>
    <col min="8451" max="8451" width="10.59765625" style="58" bestFit="1" customWidth="1"/>
    <col min="8452" max="8452" width="12.296875" style="58" bestFit="1" customWidth="1"/>
    <col min="8453" max="8454" width="9.69921875" style="58" customWidth="1"/>
    <col min="8455" max="8455" width="0" style="58" hidden="1" customWidth="1"/>
    <col min="8456" max="8704" width="11" style="58"/>
    <col min="8705" max="8705" width="4.19921875" style="58" customWidth="1"/>
    <col min="8706" max="8706" width="46.796875" style="58" bestFit="1" customWidth="1"/>
    <col min="8707" max="8707" width="10.59765625" style="58" bestFit="1" customWidth="1"/>
    <col min="8708" max="8708" width="12.296875" style="58" bestFit="1" customWidth="1"/>
    <col min="8709" max="8710" width="9.69921875" style="58" customWidth="1"/>
    <col min="8711" max="8711" width="0" style="58" hidden="1" customWidth="1"/>
    <col min="8712" max="8960" width="11" style="58"/>
    <col min="8961" max="8961" width="4.19921875" style="58" customWidth="1"/>
    <col min="8962" max="8962" width="46.796875" style="58" bestFit="1" customWidth="1"/>
    <col min="8963" max="8963" width="10.59765625" style="58" bestFit="1" customWidth="1"/>
    <col min="8964" max="8964" width="12.296875" style="58" bestFit="1" customWidth="1"/>
    <col min="8965" max="8966" width="9.69921875" style="58" customWidth="1"/>
    <col min="8967" max="8967" width="0" style="58" hidden="1" customWidth="1"/>
    <col min="8968" max="9216" width="11" style="58"/>
    <col min="9217" max="9217" width="4.19921875" style="58" customWidth="1"/>
    <col min="9218" max="9218" width="46.796875" style="58" bestFit="1" customWidth="1"/>
    <col min="9219" max="9219" width="10.59765625" style="58" bestFit="1" customWidth="1"/>
    <col min="9220" max="9220" width="12.296875" style="58" bestFit="1" customWidth="1"/>
    <col min="9221" max="9222" width="9.69921875" style="58" customWidth="1"/>
    <col min="9223" max="9223" width="0" style="58" hidden="1" customWidth="1"/>
    <col min="9224" max="9472" width="11" style="58"/>
    <col min="9473" max="9473" width="4.19921875" style="58" customWidth="1"/>
    <col min="9474" max="9474" width="46.796875" style="58" bestFit="1" customWidth="1"/>
    <col min="9475" max="9475" width="10.59765625" style="58" bestFit="1" customWidth="1"/>
    <col min="9476" max="9476" width="12.296875" style="58" bestFit="1" customWidth="1"/>
    <col min="9477" max="9478" width="9.69921875" style="58" customWidth="1"/>
    <col min="9479" max="9479" width="0" style="58" hidden="1" customWidth="1"/>
    <col min="9480" max="9728" width="11" style="58"/>
    <col min="9729" max="9729" width="4.19921875" style="58" customWidth="1"/>
    <col min="9730" max="9730" width="46.796875" style="58" bestFit="1" customWidth="1"/>
    <col min="9731" max="9731" width="10.59765625" style="58" bestFit="1" customWidth="1"/>
    <col min="9732" max="9732" width="12.296875" style="58" bestFit="1" customWidth="1"/>
    <col min="9733" max="9734" width="9.69921875" style="58" customWidth="1"/>
    <col min="9735" max="9735" width="0" style="58" hidden="1" customWidth="1"/>
    <col min="9736" max="9984" width="11" style="58"/>
    <col min="9985" max="9985" width="4.19921875" style="58" customWidth="1"/>
    <col min="9986" max="9986" width="46.796875" style="58" bestFit="1" customWidth="1"/>
    <col min="9987" max="9987" width="10.59765625" style="58" bestFit="1" customWidth="1"/>
    <col min="9988" max="9988" width="12.296875" style="58" bestFit="1" customWidth="1"/>
    <col min="9989" max="9990" width="9.69921875" style="58" customWidth="1"/>
    <col min="9991" max="9991" width="0" style="58" hidden="1" customWidth="1"/>
    <col min="9992" max="10240" width="11" style="58"/>
    <col min="10241" max="10241" width="4.19921875" style="58" customWidth="1"/>
    <col min="10242" max="10242" width="46.796875" style="58" bestFit="1" customWidth="1"/>
    <col min="10243" max="10243" width="10.59765625" style="58" bestFit="1" customWidth="1"/>
    <col min="10244" max="10244" width="12.296875" style="58" bestFit="1" customWidth="1"/>
    <col min="10245" max="10246" width="9.69921875" style="58" customWidth="1"/>
    <col min="10247" max="10247" width="0" style="58" hidden="1" customWidth="1"/>
    <col min="10248" max="10496" width="11" style="58"/>
    <col min="10497" max="10497" width="4.19921875" style="58" customWidth="1"/>
    <col min="10498" max="10498" width="46.796875" style="58" bestFit="1" customWidth="1"/>
    <col min="10499" max="10499" width="10.59765625" style="58" bestFit="1" customWidth="1"/>
    <col min="10500" max="10500" width="12.296875" style="58" bestFit="1" customWidth="1"/>
    <col min="10501" max="10502" width="9.69921875" style="58" customWidth="1"/>
    <col min="10503" max="10503" width="0" style="58" hidden="1" customWidth="1"/>
    <col min="10504" max="10752" width="11" style="58"/>
    <col min="10753" max="10753" width="4.19921875" style="58" customWidth="1"/>
    <col min="10754" max="10754" width="46.796875" style="58" bestFit="1" customWidth="1"/>
    <col min="10755" max="10755" width="10.59765625" style="58" bestFit="1" customWidth="1"/>
    <col min="10756" max="10756" width="12.296875" style="58" bestFit="1" customWidth="1"/>
    <col min="10757" max="10758" width="9.69921875" style="58" customWidth="1"/>
    <col min="10759" max="10759" width="0" style="58" hidden="1" customWidth="1"/>
    <col min="10760" max="11008" width="11" style="58"/>
    <col min="11009" max="11009" width="4.19921875" style="58" customWidth="1"/>
    <col min="11010" max="11010" width="46.796875" style="58" bestFit="1" customWidth="1"/>
    <col min="11011" max="11011" width="10.59765625" style="58" bestFit="1" customWidth="1"/>
    <col min="11012" max="11012" width="12.296875" style="58" bestFit="1" customWidth="1"/>
    <col min="11013" max="11014" width="9.69921875" style="58" customWidth="1"/>
    <col min="11015" max="11015" width="0" style="58" hidden="1" customWidth="1"/>
    <col min="11016" max="11264" width="11" style="58"/>
    <col min="11265" max="11265" width="4.19921875" style="58" customWidth="1"/>
    <col min="11266" max="11266" width="46.796875" style="58" bestFit="1" customWidth="1"/>
    <col min="11267" max="11267" width="10.59765625" style="58" bestFit="1" customWidth="1"/>
    <col min="11268" max="11268" width="12.296875" style="58" bestFit="1" customWidth="1"/>
    <col min="11269" max="11270" width="9.69921875" style="58" customWidth="1"/>
    <col min="11271" max="11271" width="0" style="58" hidden="1" customWidth="1"/>
    <col min="11272" max="11520" width="11" style="58"/>
    <col min="11521" max="11521" width="4.19921875" style="58" customWidth="1"/>
    <col min="11522" max="11522" width="46.796875" style="58" bestFit="1" customWidth="1"/>
    <col min="11523" max="11523" width="10.59765625" style="58" bestFit="1" customWidth="1"/>
    <col min="11524" max="11524" width="12.296875" style="58" bestFit="1" customWidth="1"/>
    <col min="11525" max="11526" width="9.69921875" style="58" customWidth="1"/>
    <col min="11527" max="11527" width="0" style="58" hidden="1" customWidth="1"/>
    <col min="11528" max="11776" width="11" style="58"/>
    <col min="11777" max="11777" width="4.19921875" style="58" customWidth="1"/>
    <col min="11778" max="11778" width="46.796875" style="58" bestFit="1" customWidth="1"/>
    <col min="11779" max="11779" width="10.59765625" style="58" bestFit="1" customWidth="1"/>
    <col min="11780" max="11780" width="12.296875" style="58" bestFit="1" customWidth="1"/>
    <col min="11781" max="11782" width="9.69921875" style="58" customWidth="1"/>
    <col min="11783" max="11783" width="0" style="58" hidden="1" customWidth="1"/>
    <col min="11784" max="12032" width="11" style="58"/>
    <col min="12033" max="12033" width="4.19921875" style="58" customWidth="1"/>
    <col min="12034" max="12034" width="46.796875" style="58" bestFit="1" customWidth="1"/>
    <col min="12035" max="12035" width="10.59765625" style="58" bestFit="1" customWidth="1"/>
    <col min="12036" max="12036" width="12.296875" style="58" bestFit="1" customWidth="1"/>
    <col min="12037" max="12038" width="9.69921875" style="58" customWidth="1"/>
    <col min="12039" max="12039" width="0" style="58" hidden="1" customWidth="1"/>
    <col min="12040" max="12288" width="11" style="58"/>
    <col min="12289" max="12289" width="4.19921875" style="58" customWidth="1"/>
    <col min="12290" max="12290" width="46.796875" style="58" bestFit="1" customWidth="1"/>
    <col min="12291" max="12291" width="10.59765625" style="58" bestFit="1" customWidth="1"/>
    <col min="12292" max="12292" width="12.296875" style="58" bestFit="1" customWidth="1"/>
    <col min="12293" max="12294" width="9.69921875" style="58" customWidth="1"/>
    <col min="12295" max="12295" width="0" style="58" hidden="1" customWidth="1"/>
    <col min="12296" max="12544" width="11" style="58"/>
    <col min="12545" max="12545" width="4.19921875" style="58" customWidth="1"/>
    <col min="12546" max="12546" width="46.796875" style="58" bestFit="1" customWidth="1"/>
    <col min="12547" max="12547" width="10.59765625" style="58" bestFit="1" customWidth="1"/>
    <col min="12548" max="12548" width="12.296875" style="58" bestFit="1" customWidth="1"/>
    <col min="12549" max="12550" width="9.69921875" style="58" customWidth="1"/>
    <col min="12551" max="12551" width="0" style="58" hidden="1" customWidth="1"/>
    <col min="12552" max="12800" width="11" style="58"/>
    <col min="12801" max="12801" width="4.19921875" style="58" customWidth="1"/>
    <col min="12802" max="12802" width="46.796875" style="58" bestFit="1" customWidth="1"/>
    <col min="12803" max="12803" width="10.59765625" style="58" bestFit="1" customWidth="1"/>
    <col min="12804" max="12804" width="12.296875" style="58" bestFit="1" customWidth="1"/>
    <col min="12805" max="12806" width="9.69921875" style="58" customWidth="1"/>
    <col min="12807" max="12807" width="0" style="58" hidden="1" customWidth="1"/>
    <col min="12808" max="13056" width="11" style="58"/>
    <col min="13057" max="13057" width="4.19921875" style="58" customWidth="1"/>
    <col min="13058" max="13058" width="46.796875" style="58" bestFit="1" customWidth="1"/>
    <col min="13059" max="13059" width="10.59765625" style="58" bestFit="1" customWidth="1"/>
    <col min="13060" max="13060" width="12.296875" style="58" bestFit="1" customWidth="1"/>
    <col min="13061" max="13062" width="9.69921875" style="58" customWidth="1"/>
    <col min="13063" max="13063" width="0" style="58" hidden="1" customWidth="1"/>
    <col min="13064" max="13312" width="11" style="58"/>
    <col min="13313" max="13313" width="4.19921875" style="58" customWidth="1"/>
    <col min="13314" max="13314" width="46.796875" style="58" bestFit="1" customWidth="1"/>
    <col min="13315" max="13315" width="10.59765625" style="58" bestFit="1" customWidth="1"/>
    <col min="13316" max="13316" width="12.296875" style="58" bestFit="1" customWidth="1"/>
    <col min="13317" max="13318" width="9.69921875" style="58" customWidth="1"/>
    <col min="13319" max="13319" width="0" style="58" hidden="1" customWidth="1"/>
    <col min="13320" max="13568" width="11" style="58"/>
    <col min="13569" max="13569" width="4.19921875" style="58" customWidth="1"/>
    <col min="13570" max="13570" width="46.796875" style="58" bestFit="1" customWidth="1"/>
    <col min="13571" max="13571" width="10.59765625" style="58" bestFit="1" customWidth="1"/>
    <col min="13572" max="13572" width="12.296875" style="58" bestFit="1" customWidth="1"/>
    <col min="13573" max="13574" width="9.69921875" style="58" customWidth="1"/>
    <col min="13575" max="13575" width="0" style="58" hidden="1" customWidth="1"/>
    <col min="13576" max="13824" width="11" style="58"/>
    <col min="13825" max="13825" width="4.19921875" style="58" customWidth="1"/>
    <col min="13826" max="13826" width="46.796875" style="58" bestFit="1" customWidth="1"/>
    <col min="13827" max="13827" width="10.59765625" style="58" bestFit="1" customWidth="1"/>
    <col min="13828" max="13828" width="12.296875" style="58" bestFit="1" customWidth="1"/>
    <col min="13829" max="13830" width="9.69921875" style="58" customWidth="1"/>
    <col min="13831" max="13831" width="0" style="58" hidden="1" customWidth="1"/>
    <col min="13832" max="14080" width="11" style="58"/>
    <col min="14081" max="14081" width="4.19921875" style="58" customWidth="1"/>
    <col min="14082" max="14082" width="46.796875" style="58" bestFit="1" customWidth="1"/>
    <col min="14083" max="14083" width="10.59765625" style="58" bestFit="1" customWidth="1"/>
    <col min="14084" max="14084" width="12.296875" style="58" bestFit="1" customWidth="1"/>
    <col min="14085" max="14086" width="9.69921875" style="58" customWidth="1"/>
    <col min="14087" max="14087" width="0" style="58" hidden="1" customWidth="1"/>
    <col min="14088" max="14336" width="11" style="58"/>
    <col min="14337" max="14337" width="4.19921875" style="58" customWidth="1"/>
    <col min="14338" max="14338" width="46.796875" style="58" bestFit="1" customWidth="1"/>
    <col min="14339" max="14339" width="10.59765625" style="58" bestFit="1" customWidth="1"/>
    <col min="14340" max="14340" width="12.296875" style="58" bestFit="1" customWidth="1"/>
    <col min="14341" max="14342" width="9.69921875" style="58" customWidth="1"/>
    <col min="14343" max="14343" width="0" style="58" hidden="1" customWidth="1"/>
    <col min="14344" max="14592" width="11" style="58"/>
    <col min="14593" max="14593" width="4.19921875" style="58" customWidth="1"/>
    <col min="14594" max="14594" width="46.796875" style="58" bestFit="1" customWidth="1"/>
    <col min="14595" max="14595" width="10.59765625" style="58" bestFit="1" customWidth="1"/>
    <col min="14596" max="14596" width="12.296875" style="58" bestFit="1" customWidth="1"/>
    <col min="14597" max="14598" width="9.69921875" style="58" customWidth="1"/>
    <col min="14599" max="14599" width="0" style="58" hidden="1" customWidth="1"/>
    <col min="14600" max="14848" width="11" style="58"/>
    <col min="14849" max="14849" width="4.19921875" style="58" customWidth="1"/>
    <col min="14850" max="14850" width="46.796875" style="58" bestFit="1" customWidth="1"/>
    <col min="14851" max="14851" width="10.59765625" style="58" bestFit="1" customWidth="1"/>
    <col min="14852" max="14852" width="12.296875" style="58" bestFit="1" customWidth="1"/>
    <col min="14853" max="14854" width="9.69921875" style="58" customWidth="1"/>
    <col min="14855" max="14855" width="0" style="58" hidden="1" customWidth="1"/>
    <col min="14856" max="15104" width="11" style="58"/>
    <col min="15105" max="15105" width="4.19921875" style="58" customWidth="1"/>
    <col min="15106" max="15106" width="46.796875" style="58" bestFit="1" customWidth="1"/>
    <col min="15107" max="15107" width="10.59765625" style="58" bestFit="1" customWidth="1"/>
    <col min="15108" max="15108" width="12.296875" style="58" bestFit="1" customWidth="1"/>
    <col min="15109" max="15110" width="9.69921875" style="58" customWidth="1"/>
    <col min="15111" max="15111" width="0" style="58" hidden="1" customWidth="1"/>
    <col min="15112" max="15360" width="11" style="58"/>
    <col min="15361" max="15361" width="4.19921875" style="58" customWidth="1"/>
    <col min="15362" max="15362" width="46.796875" style="58" bestFit="1" customWidth="1"/>
    <col min="15363" max="15363" width="10.59765625" style="58" bestFit="1" customWidth="1"/>
    <col min="15364" max="15364" width="12.296875" style="58" bestFit="1" customWidth="1"/>
    <col min="15365" max="15366" width="9.69921875" style="58" customWidth="1"/>
    <col min="15367" max="15367" width="0" style="58" hidden="1" customWidth="1"/>
    <col min="15368" max="15616" width="11" style="58"/>
    <col min="15617" max="15617" width="4.19921875" style="58" customWidth="1"/>
    <col min="15618" max="15618" width="46.796875" style="58" bestFit="1" customWidth="1"/>
    <col min="15619" max="15619" width="10.59765625" style="58" bestFit="1" customWidth="1"/>
    <col min="15620" max="15620" width="12.296875" style="58" bestFit="1" customWidth="1"/>
    <col min="15621" max="15622" width="9.69921875" style="58" customWidth="1"/>
    <col min="15623" max="15623" width="0" style="58" hidden="1" customWidth="1"/>
    <col min="15624" max="15872" width="11" style="58"/>
    <col min="15873" max="15873" width="4.19921875" style="58" customWidth="1"/>
    <col min="15874" max="15874" width="46.796875" style="58" bestFit="1" customWidth="1"/>
    <col min="15875" max="15875" width="10.59765625" style="58" bestFit="1" customWidth="1"/>
    <col min="15876" max="15876" width="12.296875" style="58" bestFit="1" customWidth="1"/>
    <col min="15877" max="15878" width="9.69921875" style="58" customWidth="1"/>
    <col min="15879" max="15879" width="0" style="58" hidden="1" customWidth="1"/>
    <col min="15880" max="16128" width="11" style="58"/>
    <col min="16129" max="16129" width="4.19921875" style="58" customWidth="1"/>
    <col min="16130" max="16130" width="46.796875" style="58" bestFit="1" customWidth="1"/>
    <col min="16131" max="16131" width="10.59765625" style="58" bestFit="1" customWidth="1"/>
    <col min="16132" max="16132" width="12.296875" style="58" bestFit="1" customWidth="1"/>
    <col min="16133" max="16134" width="9.69921875" style="58" customWidth="1"/>
    <col min="16135" max="16135" width="0" style="58" hidden="1" customWidth="1"/>
    <col min="16136" max="16384" width="11" style="58"/>
  </cols>
  <sheetData>
    <row r="1" spans="1:9" s="68" customFormat="1" ht="18">
      <c r="A1" s="97" t="s">
        <v>57</v>
      </c>
      <c r="B1" s="97"/>
      <c r="C1" s="65"/>
      <c r="D1" s="98" t="s">
        <v>58</v>
      </c>
      <c r="E1" s="99"/>
      <c r="F1" s="99"/>
      <c r="G1" s="67"/>
    </row>
    <row r="2" spans="1:9" s="68" customFormat="1" ht="18">
      <c r="A2" s="99"/>
      <c r="B2" s="99"/>
      <c r="C2" s="65"/>
      <c r="D2" s="69"/>
      <c r="E2" s="66"/>
      <c r="F2" s="66"/>
      <c r="G2" s="67"/>
    </row>
    <row r="3" spans="1:9" s="68" customFormat="1" ht="18">
      <c r="A3" s="65"/>
      <c r="B3" s="65"/>
      <c r="C3" s="65"/>
      <c r="D3" s="69"/>
      <c r="E3" s="66"/>
      <c r="F3" s="66"/>
      <c r="G3" s="67"/>
    </row>
    <row r="4" spans="1:9" s="68" customFormat="1" ht="18">
      <c r="A4" s="99" t="s">
        <v>61</v>
      </c>
      <c r="B4" s="99"/>
      <c r="C4" s="99"/>
      <c r="D4" s="99"/>
      <c r="E4" s="99"/>
      <c r="F4" s="99"/>
      <c r="G4" s="67"/>
    </row>
    <row r="5" spans="1:9" s="68" customFormat="1" ht="18">
      <c r="A5" s="100" t="s">
        <v>78</v>
      </c>
      <c r="B5" s="100"/>
      <c r="C5" s="100"/>
      <c r="D5" s="100"/>
      <c r="E5" s="100"/>
      <c r="F5" s="100"/>
      <c r="G5" s="67"/>
    </row>
    <row r="6" spans="1:9" s="68" customFormat="1" ht="18">
      <c r="A6" s="70"/>
      <c r="B6" s="70"/>
      <c r="C6" s="70"/>
      <c r="D6" s="70"/>
      <c r="E6" s="70"/>
      <c r="F6" s="70"/>
      <c r="G6" s="67"/>
    </row>
    <row r="7" spans="1:9">
      <c r="A7" s="71"/>
      <c r="B7" s="71"/>
      <c r="C7" s="71"/>
      <c r="D7" s="71"/>
      <c r="E7" s="71"/>
      <c r="F7" s="72" t="s">
        <v>56</v>
      </c>
    </row>
    <row r="8" spans="1:9" s="74" customFormat="1" ht="49.2" customHeight="1">
      <c r="A8" s="94" t="s">
        <v>0</v>
      </c>
      <c r="B8" s="94" t="s">
        <v>63</v>
      </c>
      <c r="C8" s="94" t="s">
        <v>64</v>
      </c>
      <c r="D8" s="94" t="s">
        <v>79</v>
      </c>
      <c r="E8" s="103" t="s">
        <v>62</v>
      </c>
      <c r="F8" s="104"/>
      <c r="G8" s="73"/>
    </row>
    <row r="9" spans="1:9" s="74" customFormat="1" ht="29.4" customHeight="1">
      <c r="A9" s="101"/>
      <c r="B9" s="101"/>
      <c r="C9" s="101"/>
      <c r="D9" s="101"/>
      <c r="E9" s="94" t="s">
        <v>64</v>
      </c>
      <c r="F9" s="94" t="s">
        <v>65</v>
      </c>
      <c r="G9" s="96" t="s">
        <v>66</v>
      </c>
    </row>
    <row r="10" spans="1:9" s="74" customFormat="1" ht="16.8">
      <c r="A10" s="102"/>
      <c r="B10" s="102"/>
      <c r="C10" s="102"/>
      <c r="D10" s="102"/>
      <c r="E10" s="95"/>
      <c r="F10" s="95"/>
      <c r="G10" s="96"/>
    </row>
    <row r="11" spans="1:9" s="77" customFormat="1">
      <c r="A11" s="60" t="s">
        <v>2</v>
      </c>
      <c r="B11" s="75" t="s">
        <v>67</v>
      </c>
      <c r="C11" s="63">
        <f>C12+C17</f>
        <v>13158000</v>
      </c>
      <c r="D11" s="63">
        <f>D12+D17</f>
        <v>7958271</v>
      </c>
      <c r="E11" s="76">
        <f>D11/C11</f>
        <v>0.60482375740994077</v>
      </c>
      <c r="F11" s="76">
        <f>D11/I11</f>
        <v>1.3160737244484189</v>
      </c>
      <c r="G11" s="64">
        <v>3980368.3769239997</v>
      </c>
      <c r="I11" s="63">
        <v>6046979.627479</v>
      </c>
    </row>
    <row r="12" spans="1:9" s="62" customFormat="1" ht="23.25" customHeight="1">
      <c r="A12" s="60" t="s">
        <v>9</v>
      </c>
      <c r="B12" s="61" t="s">
        <v>68</v>
      </c>
      <c r="C12" s="63">
        <v>13158000</v>
      </c>
      <c r="D12" s="63">
        <f>SUM(D13:D16)</f>
        <v>4151279</v>
      </c>
      <c r="E12" s="76">
        <f>D12/C12</f>
        <v>0.31549468004255965</v>
      </c>
      <c r="F12" s="76">
        <v>1.17</v>
      </c>
      <c r="G12" s="78">
        <v>3166616</v>
      </c>
      <c r="H12" s="79"/>
    </row>
    <row r="13" spans="1:9" ht="23.25" customHeight="1">
      <c r="A13" s="56">
        <v>1</v>
      </c>
      <c r="B13" s="57" t="s">
        <v>12</v>
      </c>
      <c r="C13" s="64">
        <v>11458000</v>
      </c>
      <c r="D13" s="64">
        <v>3621508</v>
      </c>
      <c r="E13" s="80">
        <f>D13/C13</f>
        <v>0.31606807470762788</v>
      </c>
      <c r="F13" s="80">
        <v>1.169</v>
      </c>
      <c r="G13" s="78">
        <v>2808052</v>
      </c>
    </row>
    <row r="14" spans="1:9">
      <c r="A14" s="56">
        <v>2</v>
      </c>
      <c r="B14" s="57" t="s">
        <v>60</v>
      </c>
      <c r="C14" s="64"/>
      <c r="D14" s="64"/>
      <c r="E14" s="80"/>
      <c r="F14" s="80"/>
      <c r="G14" s="81"/>
    </row>
    <row r="15" spans="1:9">
      <c r="A15" s="56">
        <v>3</v>
      </c>
      <c r="B15" s="57" t="s">
        <v>69</v>
      </c>
      <c r="C15" s="64">
        <v>1700000</v>
      </c>
      <c r="D15" s="64">
        <v>529771</v>
      </c>
      <c r="E15" s="80">
        <f>D15/C15</f>
        <v>0.31163000000000002</v>
      </c>
      <c r="F15" s="80">
        <v>1.177</v>
      </c>
      <c r="G15" s="81">
        <v>358564</v>
      </c>
    </row>
    <row r="16" spans="1:9">
      <c r="A16" s="56">
        <v>4</v>
      </c>
      <c r="B16" s="57" t="s">
        <v>59</v>
      </c>
      <c r="C16" s="82"/>
      <c r="D16" s="82"/>
      <c r="E16" s="80"/>
      <c r="F16" s="80"/>
      <c r="G16" s="81"/>
    </row>
    <row r="17" spans="1:10" s="62" customFormat="1">
      <c r="A17" s="60" t="s">
        <v>10</v>
      </c>
      <c r="B17" s="61" t="s">
        <v>70</v>
      </c>
      <c r="C17" s="63"/>
      <c r="D17" s="63">
        <v>3806992</v>
      </c>
      <c r="E17" s="76"/>
      <c r="F17" s="76">
        <f>D17/J17</f>
        <v>1.3884257209808564</v>
      </c>
      <c r="G17" s="64">
        <v>1033958.376924</v>
      </c>
      <c r="J17" s="63">
        <v>2741948.627479</v>
      </c>
    </row>
    <row r="18" spans="1:10" s="85" customFormat="1">
      <c r="A18" s="60" t="s">
        <v>3</v>
      </c>
      <c r="B18" s="83" t="s">
        <v>71</v>
      </c>
      <c r="C18" s="63">
        <v>13082121</v>
      </c>
      <c r="D18" s="63">
        <v>2768826.630479</v>
      </c>
      <c r="E18" s="76">
        <f>D18/C18</f>
        <v>0.21164967289929515</v>
      </c>
      <c r="F18" s="76">
        <v>1.105</v>
      </c>
      <c r="G18" s="81"/>
      <c r="H18" s="84"/>
    </row>
    <row r="19" spans="1:10" s="85" customFormat="1">
      <c r="A19" s="60" t="s">
        <v>9</v>
      </c>
      <c r="B19" s="61" t="s">
        <v>72</v>
      </c>
      <c r="C19" s="63">
        <f>SUM(C20:C24)</f>
        <v>12478225</v>
      </c>
      <c r="D19" s="63">
        <f>SUM(D20:D24)</f>
        <v>1949611.5480279999</v>
      </c>
      <c r="E19" s="76">
        <f>D19/C19</f>
        <v>0.1562410958311779</v>
      </c>
      <c r="F19" s="76">
        <v>1.2629999999999999</v>
      </c>
      <c r="G19" s="81"/>
      <c r="H19" s="84"/>
    </row>
    <row r="20" spans="1:10">
      <c r="A20" s="56">
        <v>1</v>
      </c>
      <c r="B20" s="57" t="s">
        <v>73</v>
      </c>
      <c r="C20" s="86">
        <v>4097760</v>
      </c>
      <c r="D20" s="64">
        <v>870455</v>
      </c>
      <c r="E20" s="80">
        <f t="shared" ref="E20:E26" si="0">D20/C20</f>
        <v>0.2124221525906837</v>
      </c>
      <c r="F20" s="87">
        <v>1.181</v>
      </c>
      <c r="G20" s="81"/>
    </row>
    <row r="21" spans="1:10" s="62" customFormat="1">
      <c r="A21" s="56">
        <v>2</v>
      </c>
      <c r="B21" s="57" t="s">
        <v>43</v>
      </c>
      <c r="C21" s="86">
        <v>8126484</v>
      </c>
      <c r="D21" s="64">
        <v>1073884</v>
      </c>
      <c r="E21" s="80">
        <f t="shared" si="0"/>
        <v>0.13214620246591269</v>
      </c>
      <c r="F21" s="87">
        <v>1.341</v>
      </c>
      <c r="G21" s="81"/>
    </row>
    <row r="22" spans="1:10">
      <c r="A22" s="56">
        <v>3</v>
      </c>
      <c r="B22" s="59" t="s">
        <v>44</v>
      </c>
      <c r="C22" s="86">
        <v>900</v>
      </c>
      <c r="D22" s="64">
        <v>0</v>
      </c>
      <c r="E22" s="80"/>
      <c r="F22" s="80"/>
      <c r="G22" s="81"/>
    </row>
    <row r="23" spans="1:10">
      <c r="A23" s="56">
        <v>4</v>
      </c>
      <c r="B23" s="57" t="s">
        <v>74</v>
      </c>
      <c r="C23" s="86">
        <v>1000</v>
      </c>
      <c r="D23" s="64">
        <v>0</v>
      </c>
      <c r="E23" s="80"/>
      <c r="F23" s="80"/>
      <c r="G23" s="81"/>
    </row>
    <row r="24" spans="1:10">
      <c r="A24" s="56">
        <v>5</v>
      </c>
      <c r="B24" s="57" t="s">
        <v>45</v>
      </c>
      <c r="C24" s="86">
        <v>252081</v>
      </c>
      <c r="D24" s="51">
        <v>5272.5480280000002</v>
      </c>
      <c r="E24" s="80">
        <f t="shared" si="0"/>
        <v>2.0916086607082645E-2</v>
      </c>
      <c r="F24" s="54">
        <v>1.9953188780971938</v>
      </c>
      <c r="G24" s="81"/>
    </row>
    <row r="25" spans="1:10" s="62" customFormat="1" ht="31.2">
      <c r="A25" s="60" t="s">
        <v>10</v>
      </c>
      <c r="B25" s="88" t="s">
        <v>75</v>
      </c>
      <c r="C25" s="92">
        <v>870543</v>
      </c>
      <c r="D25" s="63">
        <v>479513.66761200002</v>
      </c>
      <c r="E25" s="76">
        <f t="shared" si="0"/>
        <v>0.55082134669051386</v>
      </c>
      <c r="F25" s="76">
        <f>D25/G25-0.1%</f>
        <v>0.63534130835867508</v>
      </c>
      <c r="G25" s="55">
        <v>753547.91730999993</v>
      </c>
    </row>
    <row r="26" spans="1:10" s="62" customFormat="1">
      <c r="A26" s="60" t="s">
        <v>11</v>
      </c>
      <c r="B26" s="83" t="s">
        <v>76</v>
      </c>
      <c r="C26" s="89">
        <v>21400</v>
      </c>
      <c r="D26" s="52">
        <v>4142.8226310000009</v>
      </c>
      <c r="E26" s="76">
        <f t="shared" si="0"/>
        <v>0.19358984257009351</v>
      </c>
      <c r="F26" s="53">
        <v>1.3186864816127617</v>
      </c>
      <c r="G26" s="93"/>
    </row>
    <row r="27" spans="1:10" s="62" customFormat="1">
      <c r="A27" s="60" t="s">
        <v>46</v>
      </c>
      <c r="B27" s="83" t="s">
        <v>77</v>
      </c>
      <c r="C27" s="63">
        <v>0</v>
      </c>
      <c r="D27" s="63">
        <v>0</v>
      </c>
      <c r="E27" s="76"/>
      <c r="F27" s="76"/>
      <c r="G27" s="81"/>
    </row>
    <row r="28" spans="1:10" ht="18">
      <c r="A28" s="68"/>
      <c r="B28" s="90"/>
      <c r="C28" s="68"/>
      <c r="D28" s="91"/>
      <c r="E28" s="68"/>
      <c r="F28" s="68"/>
    </row>
    <row r="29" spans="1:10" ht="18">
      <c r="A29" s="68"/>
      <c r="B29" s="68"/>
      <c r="C29" s="68"/>
      <c r="D29" s="68"/>
      <c r="E29" s="68"/>
      <c r="F29" s="68"/>
    </row>
    <row r="30" spans="1:10" ht="18">
      <c r="A30" s="68"/>
      <c r="B30" s="68"/>
      <c r="C30" s="68"/>
      <c r="D30" s="68"/>
      <c r="E30" s="68"/>
      <c r="F30" s="68"/>
    </row>
    <row r="31" spans="1:10" ht="18">
      <c r="A31" s="68"/>
      <c r="B31" s="68"/>
      <c r="C31" s="68"/>
      <c r="D31" s="68"/>
      <c r="E31" s="68"/>
      <c r="F31" s="68"/>
    </row>
    <row r="32" spans="1:10" ht="18">
      <c r="A32" s="68"/>
      <c r="B32" s="68"/>
      <c r="C32" s="68"/>
      <c r="D32" s="68"/>
      <c r="E32" s="68"/>
      <c r="F32" s="68"/>
    </row>
    <row r="33" spans="1:6" ht="18">
      <c r="A33" s="68"/>
      <c r="B33" s="68"/>
      <c r="C33" s="68"/>
      <c r="D33" s="68"/>
      <c r="E33" s="68"/>
      <c r="F33" s="68"/>
    </row>
    <row r="34" spans="1:6" ht="18">
      <c r="A34" s="68"/>
      <c r="B34" s="68"/>
      <c r="C34" s="68"/>
      <c r="D34" s="68"/>
      <c r="E34" s="68"/>
      <c r="F34" s="68"/>
    </row>
    <row r="35" spans="1:6" ht="18">
      <c r="A35" s="68"/>
      <c r="B35" s="68"/>
      <c r="C35" s="68"/>
      <c r="D35" s="68"/>
      <c r="E35" s="68"/>
      <c r="F35" s="68"/>
    </row>
  </sheetData>
  <mergeCells count="13">
    <mergeCell ref="E9:E10"/>
    <mergeCell ref="F9:F10"/>
    <mergeCell ref="G9:G10"/>
    <mergeCell ref="A1:B1"/>
    <mergeCell ref="D1:F1"/>
    <mergeCell ref="A2:B2"/>
    <mergeCell ref="A4:F4"/>
    <mergeCell ref="A5:F5"/>
    <mergeCell ref="A8:A10"/>
    <mergeCell ref="B8:B10"/>
    <mergeCell ref="C8:C10"/>
    <mergeCell ref="D8:D10"/>
    <mergeCell ref="E8:F8"/>
  </mergeCells>
  <pageMargins left="0.51181102362204722" right="0" top="0.74803149606299213" bottom="0.74803149606299213" header="0.31496062992125984" footer="0.31496062992125984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8"/>
  <sheetViews>
    <sheetView zoomScale="85" zoomScaleNormal="85" workbookViewId="0">
      <selection activeCell="L38" sqref="L38"/>
    </sheetView>
  </sheetViews>
  <sheetFormatPr defaultRowHeight="13.2"/>
  <cols>
    <col min="1" max="1" width="4.5" style="3" customWidth="1"/>
    <col min="2" max="2" width="42.69921875" style="3" customWidth="1"/>
    <col min="3" max="5" width="11.5" style="7" customWidth="1"/>
    <col min="6" max="6" width="9.296875" style="7" customWidth="1"/>
    <col min="7" max="7" width="9.19921875" style="7" customWidth="1"/>
    <col min="8" max="8" width="10.5" style="7" customWidth="1"/>
    <col min="9" max="9" width="9.19921875" style="7" customWidth="1"/>
    <col min="10" max="10" width="9" style="7" customWidth="1"/>
    <col min="11" max="11" width="9.19921875" style="7" customWidth="1"/>
    <col min="12" max="12" width="9.09765625" style="7" customWidth="1"/>
    <col min="13" max="14" width="9.69921875" style="7" customWidth="1"/>
    <col min="15" max="256" width="9" style="3"/>
    <col min="257" max="257" width="4.5" style="3" customWidth="1"/>
    <col min="258" max="258" width="39.69921875" style="3" customWidth="1"/>
    <col min="259" max="261" width="11.5" style="3" customWidth="1"/>
    <col min="262" max="262" width="9.296875" style="3" customWidth="1"/>
    <col min="263" max="263" width="9.19921875" style="3" customWidth="1"/>
    <col min="264" max="264" width="9.09765625" style="3" customWidth="1"/>
    <col min="265" max="265" width="9.19921875" style="3" customWidth="1"/>
    <col min="266" max="266" width="9" style="3" customWidth="1"/>
    <col min="267" max="267" width="9.19921875" style="3" customWidth="1"/>
    <col min="268" max="268" width="9.09765625" style="3" customWidth="1"/>
    <col min="269" max="270" width="9.69921875" style="3" customWidth="1"/>
    <col min="271" max="512" width="9" style="3"/>
    <col min="513" max="513" width="4.5" style="3" customWidth="1"/>
    <col min="514" max="514" width="39.69921875" style="3" customWidth="1"/>
    <col min="515" max="517" width="11.5" style="3" customWidth="1"/>
    <col min="518" max="518" width="9.296875" style="3" customWidth="1"/>
    <col min="519" max="519" width="9.19921875" style="3" customWidth="1"/>
    <col min="520" max="520" width="9.09765625" style="3" customWidth="1"/>
    <col min="521" max="521" width="9.19921875" style="3" customWidth="1"/>
    <col min="522" max="522" width="9" style="3" customWidth="1"/>
    <col min="523" max="523" width="9.19921875" style="3" customWidth="1"/>
    <col min="524" max="524" width="9.09765625" style="3" customWidth="1"/>
    <col min="525" max="526" width="9.69921875" style="3" customWidth="1"/>
    <col min="527" max="768" width="9" style="3"/>
    <col min="769" max="769" width="4.5" style="3" customWidth="1"/>
    <col min="770" max="770" width="39.69921875" style="3" customWidth="1"/>
    <col min="771" max="773" width="11.5" style="3" customWidth="1"/>
    <col min="774" max="774" width="9.296875" style="3" customWidth="1"/>
    <col min="775" max="775" width="9.19921875" style="3" customWidth="1"/>
    <col min="776" max="776" width="9.09765625" style="3" customWidth="1"/>
    <col min="777" max="777" width="9.19921875" style="3" customWidth="1"/>
    <col min="778" max="778" width="9" style="3" customWidth="1"/>
    <col min="779" max="779" width="9.19921875" style="3" customWidth="1"/>
    <col min="780" max="780" width="9.09765625" style="3" customWidth="1"/>
    <col min="781" max="782" width="9.69921875" style="3" customWidth="1"/>
    <col min="783" max="1024" width="9" style="3"/>
    <col min="1025" max="1025" width="4.5" style="3" customWidth="1"/>
    <col min="1026" max="1026" width="39.69921875" style="3" customWidth="1"/>
    <col min="1027" max="1029" width="11.5" style="3" customWidth="1"/>
    <col min="1030" max="1030" width="9.296875" style="3" customWidth="1"/>
    <col min="1031" max="1031" width="9.19921875" style="3" customWidth="1"/>
    <col min="1032" max="1032" width="9.09765625" style="3" customWidth="1"/>
    <col min="1033" max="1033" width="9.19921875" style="3" customWidth="1"/>
    <col min="1034" max="1034" width="9" style="3" customWidth="1"/>
    <col min="1035" max="1035" width="9.19921875" style="3" customWidth="1"/>
    <col min="1036" max="1036" width="9.09765625" style="3" customWidth="1"/>
    <col min="1037" max="1038" width="9.69921875" style="3" customWidth="1"/>
    <col min="1039" max="1280" width="9" style="3"/>
    <col min="1281" max="1281" width="4.5" style="3" customWidth="1"/>
    <col min="1282" max="1282" width="39.69921875" style="3" customWidth="1"/>
    <col min="1283" max="1285" width="11.5" style="3" customWidth="1"/>
    <col min="1286" max="1286" width="9.296875" style="3" customWidth="1"/>
    <col min="1287" max="1287" width="9.19921875" style="3" customWidth="1"/>
    <col min="1288" max="1288" width="9.09765625" style="3" customWidth="1"/>
    <col min="1289" max="1289" width="9.19921875" style="3" customWidth="1"/>
    <col min="1290" max="1290" width="9" style="3" customWidth="1"/>
    <col min="1291" max="1291" width="9.19921875" style="3" customWidth="1"/>
    <col min="1292" max="1292" width="9.09765625" style="3" customWidth="1"/>
    <col min="1293" max="1294" width="9.69921875" style="3" customWidth="1"/>
    <col min="1295" max="1536" width="9" style="3"/>
    <col min="1537" max="1537" width="4.5" style="3" customWidth="1"/>
    <col min="1538" max="1538" width="39.69921875" style="3" customWidth="1"/>
    <col min="1539" max="1541" width="11.5" style="3" customWidth="1"/>
    <col min="1542" max="1542" width="9.296875" style="3" customWidth="1"/>
    <col min="1543" max="1543" width="9.19921875" style="3" customWidth="1"/>
    <col min="1544" max="1544" width="9.09765625" style="3" customWidth="1"/>
    <col min="1545" max="1545" width="9.19921875" style="3" customWidth="1"/>
    <col min="1546" max="1546" width="9" style="3" customWidth="1"/>
    <col min="1547" max="1547" width="9.19921875" style="3" customWidth="1"/>
    <col min="1548" max="1548" width="9.09765625" style="3" customWidth="1"/>
    <col min="1549" max="1550" width="9.69921875" style="3" customWidth="1"/>
    <col min="1551" max="1792" width="9" style="3"/>
    <col min="1793" max="1793" width="4.5" style="3" customWidth="1"/>
    <col min="1794" max="1794" width="39.69921875" style="3" customWidth="1"/>
    <col min="1795" max="1797" width="11.5" style="3" customWidth="1"/>
    <col min="1798" max="1798" width="9.296875" style="3" customWidth="1"/>
    <col min="1799" max="1799" width="9.19921875" style="3" customWidth="1"/>
    <col min="1800" max="1800" width="9.09765625" style="3" customWidth="1"/>
    <col min="1801" max="1801" width="9.19921875" style="3" customWidth="1"/>
    <col min="1802" max="1802" width="9" style="3" customWidth="1"/>
    <col min="1803" max="1803" width="9.19921875" style="3" customWidth="1"/>
    <col min="1804" max="1804" width="9.09765625" style="3" customWidth="1"/>
    <col min="1805" max="1806" width="9.69921875" style="3" customWidth="1"/>
    <col min="1807" max="2048" width="9" style="3"/>
    <col min="2049" max="2049" width="4.5" style="3" customWidth="1"/>
    <col min="2050" max="2050" width="39.69921875" style="3" customWidth="1"/>
    <col min="2051" max="2053" width="11.5" style="3" customWidth="1"/>
    <col min="2054" max="2054" width="9.296875" style="3" customWidth="1"/>
    <col min="2055" max="2055" width="9.19921875" style="3" customWidth="1"/>
    <col min="2056" max="2056" width="9.09765625" style="3" customWidth="1"/>
    <col min="2057" max="2057" width="9.19921875" style="3" customWidth="1"/>
    <col min="2058" max="2058" width="9" style="3" customWidth="1"/>
    <col min="2059" max="2059" width="9.19921875" style="3" customWidth="1"/>
    <col min="2060" max="2060" width="9.09765625" style="3" customWidth="1"/>
    <col min="2061" max="2062" width="9.69921875" style="3" customWidth="1"/>
    <col min="2063" max="2304" width="9" style="3"/>
    <col min="2305" max="2305" width="4.5" style="3" customWidth="1"/>
    <col min="2306" max="2306" width="39.69921875" style="3" customWidth="1"/>
    <col min="2307" max="2309" width="11.5" style="3" customWidth="1"/>
    <col min="2310" max="2310" width="9.296875" style="3" customWidth="1"/>
    <col min="2311" max="2311" width="9.19921875" style="3" customWidth="1"/>
    <col min="2312" max="2312" width="9.09765625" style="3" customWidth="1"/>
    <col min="2313" max="2313" width="9.19921875" style="3" customWidth="1"/>
    <col min="2314" max="2314" width="9" style="3" customWidth="1"/>
    <col min="2315" max="2315" width="9.19921875" style="3" customWidth="1"/>
    <col min="2316" max="2316" width="9.09765625" style="3" customWidth="1"/>
    <col min="2317" max="2318" width="9.69921875" style="3" customWidth="1"/>
    <col min="2319" max="2560" width="9" style="3"/>
    <col min="2561" max="2561" width="4.5" style="3" customWidth="1"/>
    <col min="2562" max="2562" width="39.69921875" style="3" customWidth="1"/>
    <col min="2563" max="2565" width="11.5" style="3" customWidth="1"/>
    <col min="2566" max="2566" width="9.296875" style="3" customWidth="1"/>
    <col min="2567" max="2567" width="9.19921875" style="3" customWidth="1"/>
    <col min="2568" max="2568" width="9.09765625" style="3" customWidth="1"/>
    <col min="2569" max="2569" width="9.19921875" style="3" customWidth="1"/>
    <col min="2570" max="2570" width="9" style="3" customWidth="1"/>
    <col min="2571" max="2571" width="9.19921875" style="3" customWidth="1"/>
    <col min="2572" max="2572" width="9.09765625" style="3" customWidth="1"/>
    <col min="2573" max="2574" width="9.69921875" style="3" customWidth="1"/>
    <col min="2575" max="2816" width="9" style="3"/>
    <col min="2817" max="2817" width="4.5" style="3" customWidth="1"/>
    <col min="2818" max="2818" width="39.69921875" style="3" customWidth="1"/>
    <col min="2819" max="2821" width="11.5" style="3" customWidth="1"/>
    <col min="2822" max="2822" width="9.296875" style="3" customWidth="1"/>
    <col min="2823" max="2823" width="9.19921875" style="3" customWidth="1"/>
    <col min="2824" max="2824" width="9.09765625" style="3" customWidth="1"/>
    <col min="2825" max="2825" width="9.19921875" style="3" customWidth="1"/>
    <col min="2826" max="2826" width="9" style="3" customWidth="1"/>
    <col min="2827" max="2827" width="9.19921875" style="3" customWidth="1"/>
    <col min="2828" max="2828" width="9.09765625" style="3" customWidth="1"/>
    <col min="2829" max="2830" width="9.69921875" style="3" customWidth="1"/>
    <col min="2831" max="3072" width="9" style="3"/>
    <col min="3073" max="3073" width="4.5" style="3" customWidth="1"/>
    <col min="3074" max="3074" width="39.69921875" style="3" customWidth="1"/>
    <col min="3075" max="3077" width="11.5" style="3" customWidth="1"/>
    <col min="3078" max="3078" width="9.296875" style="3" customWidth="1"/>
    <col min="3079" max="3079" width="9.19921875" style="3" customWidth="1"/>
    <col min="3080" max="3080" width="9.09765625" style="3" customWidth="1"/>
    <col min="3081" max="3081" width="9.19921875" style="3" customWidth="1"/>
    <col min="3082" max="3082" width="9" style="3" customWidth="1"/>
    <col min="3083" max="3083" width="9.19921875" style="3" customWidth="1"/>
    <col min="3084" max="3084" width="9.09765625" style="3" customWidth="1"/>
    <col min="3085" max="3086" width="9.69921875" style="3" customWidth="1"/>
    <col min="3087" max="3328" width="9" style="3"/>
    <col min="3329" max="3329" width="4.5" style="3" customWidth="1"/>
    <col min="3330" max="3330" width="39.69921875" style="3" customWidth="1"/>
    <col min="3331" max="3333" width="11.5" style="3" customWidth="1"/>
    <col min="3334" max="3334" width="9.296875" style="3" customWidth="1"/>
    <col min="3335" max="3335" width="9.19921875" style="3" customWidth="1"/>
    <col min="3336" max="3336" width="9.09765625" style="3" customWidth="1"/>
    <col min="3337" max="3337" width="9.19921875" style="3" customWidth="1"/>
    <col min="3338" max="3338" width="9" style="3" customWidth="1"/>
    <col min="3339" max="3339" width="9.19921875" style="3" customWidth="1"/>
    <col min="3340" max="3340" width="9.09765625" style="3" customWidth="1"/>
    <col min="3341" max="3342" width="9.69921875" style="3" customWidth="1"/>
    <col min="3343" max="3584" width="9" style="3"/>
    <col min="3585" max="3585" width="4.5" style="3" customWidth="1"/>
    <col min="3586" max="3586" width="39.69921875" style="3" customWidth="1"/>
    <col min="3587" max="3589" width="11.5" style="3" customWidth="1"/>
    <col min="3590" max="3590" width="9.296875" style="3" customWidth="1"/>
    <col min="3591" max="3591" width="9.19921875" style="3" customWidth="1"/>
    <col min="3592" max="3592" width="9.09765625" style="3" customWidth="1"/>
    <col min="3593" max="3593" width="9.19921875" style="3" customWidth="1"/>
    <col min="3594" max="3594" width="9" style="3" customWidth="1"/>
    <col min="3595" max="3595" width="9.19921875" style="3" customWidth="1"/>
    <col min="3596" max="3596" width="9.09765625" style="3" customWidth="1"/>
    <col min="3597" max="3598" width="9.69921875" style="3" customWidth="1"/>
    <col min="3599" max="3840" width="9" style="3"/>
    <col min="3841" max="3841" width="4.5" style="3" customWidth="1"/>
    <col min="3842" max="3842" width="39.69921875" style="3" customWidth="1"/>
    <col min="3843" max="3845" width="11.5" style="3" customWidth="1"/>
    <col min="3846" max="3846" width="9.296875" style="3" customWidth="1"/>
    <col min="3847" max="3847" width="9.19921875" style="3" customWidth="1"/>
    <col min="3848" max="3848" width="9.09765625" style="3" customWidth="1"/>
    <col min="3849" max="3849" width="9.19921875" style="3" customWidth="1"/>
    <col min="3850" max="3850" width="9" style="3" customWidth="1"/>
    <col min="3851" max="3851" width="9.19921875" style="3" customWidth="1"/>
    <col min="3852" max="3852" width="9.09765625" style="3" customWidth="1"/>
    <col min="3853" max="3854" width="9.69921875" style="3" customWidth="1"/>
    <col min="3855" max="4096" width="9" style="3"/>
    <col min="4097" max="4097" width="4.5" style="3" customWidth="1"/>
    <col min="4098" max="4098" width="39.69921875" style="3" customWidth="1"/>
    <col min="4099" max="4101" width="11.5" style="3" customWidth="1"/>
    <col min="4102" max="4102" width="9.296875" style="3" customWidth="1"/>
    <col min="4103" max="4103" width="9.19921875" style="3" customWidth="1"/>
    <col min="4104" max="4104" width="9.09765625" style="3" customWidth="1"/>
    <col min="4105" max="4105" width="9.19921875" style="3" customWidth="1"/>
    <col min="4106" max="4106" width="9" style="3" customWidth="1"/>
    <col min="4107" max="4107" width="9.19921875" style="3" customWidth="1"/>
    <col min="4108" max="4108" width="9.09765625" style="3" customWidth="1"/>
    <col min="4109" max="4110" width="9.69921875" style="3" customWidth="1"/>
    <col min="4111" max="4352" width="9" style="3"/>
    <col min="4353" max="4353" width="4.5" style="3" customWidth="1"/>
    <col min="4354" max="4354" width="39.69921875" style="3" customWidth="1"/>
    <col min="4355" max="4357" width="11.5" style="3" customWidth="1"/>
    <col min="4358" max="4358" width="9.296875" style="3" customWidth="1"/>
    <col min="4359" max="4359" width="9.19921875" style="3" customWidth="1"/>
    <col min="4360" max="4360" width="9.09765625" style="3" customWidth="1"/>
    <col min="4361" max="4361" width="9.19921875" style="3" customWidth="1"/>
    <col min="4362" max="4362" width="9" style="3" customWidth="1"/>
    <col min="4363" max="4363" width="9.19921875" style="3" customWidth="1"/>
    <col min="4364" max="4364" width="9.09765625" style="3" customWidth="1"/>
    <col min="4365" max="4366" width="9.69921875" style="3" customWidth="1"/>
    <col min="4367" max="4608" width="9" style="3"/>
    <col min="4609" max="4609" width="4.5" style="3" customWidth="1"/>
    <col min="4610" max="4610" width="39.69921875" style="3" customWidth="1"/>
    <col min="4611" max="4613" width="11.5" style="3" customWidth="1"/>
    <col min="4614" max="4614" width="9.296875" style="3" customWidth="1"/>
    <col min="4615" max="4615" width="9.19921875" style="3" customWidth="1"/>
    <col min="4616" max="4616" width="9.09765625" style="3" customWidth="1"/>
    <col min="4617" max="4617" width="9.19921875" style="3" customWidth="1"/>
    <col min="4618" max="4618" width="9" style="3" customWidth="1"/>
    <col min="4619" max="4619" width="9.19921875" style="3" customWidth="1"/>
    <col min="4620" max="4620" width="9.09765625" style="3" customWidth="1"/>
    <col min="4621" max="4622" width="9.69921875" style="3" customWidth="1"/>
    <col min="4623" max="4864" width="9" style="3"/>
    <col min="4865" max="4865" width="4.5" style="3" customWidth="1"/>
    <col min="4866" max="4866" width="39.69921875" style="3" customWidth="1"/>
    <col min="4867" max="4869" width="11.5" style="3" customWidth="1"/>
    <col min="4870" max="4870" width="9.296875" style="3" customWidth="1"/>
    <col min="4871" max="4871" width="9.19921875" style="3" customWidth="1"/>
    <col min="4872" max="4872" width="9.09765625" style="3" customWidth="1"/>
    <col min="4873" max="4873" width="9.19921875" style="3" customWidth="1"/>
    <col min="4874" max="4874" width="9" style="3" customWidth="1"/>
    <col min="4875" max="4875" width="9.19921875" style="3" customWidth="1"/>
    <col min="4876" max="4876" width="9.09765625" style="3" customWidth="1"/>
    <col min="4877" max="4878" width="9.69921875" style="3" customWidth="1"/>
    <col min="4879" max="5120" width="9" style="3"/>
    <col min="5121" max="5121" width="4.5" style="3" customWidth="1"/>
    <col min="5122" max="5122" width="39.69921875" style="3" customWidth="1"/>
    <col min="5123" max="5125" width="11.5" style="3" customWidth="1"/>
    <col min="5126" max="5126" width="9.296875" style="3" customWidth="1"/>
    <col min="5127" max="5127" width="9.19921875" style="3" customWidth="1"/>
    <col min="5128" max="5128" width="9.09765625" style="3" customWidth="1"/>
    <col min="5129" max="5129" width="9.19921875" style="3" customWidth="1"/>
    <col min="5130" max="5130" width="9" style="3" customWidth="1"/>
    <col min="5131" max="5131" width="9.19921875" style="3" customWidth="1"/>
    <col min="5132" max="5132" width="9.09765625" style="3" customWidth="1"/>
    <col min="5133" max="5134" width="9.69921875" style="3" customWidth="1"/>
    <col min="5135" max="5376" width="9" style="3"/>
    <col min="5377" max="5377" width="4.5" style="3" customWidth="1"/>
    <col min="5378" max="5378" width="39.69921875" style="3" customWidth="1"/>
    <col min="5379" max="5381" width="11.5" style="3" customWidth="1"/>
    <col min="5382" max="5382" width="9.296875" style="3" customWidth="1"/>
    <col min="5383" max="5383" width="9.19921875" style="3" customWidth="1"/>
    <col min="5384" max="5384" width="9.09765625" style="3" customWidth="1"/>
    <col min="5385" max="5385" width="9.19921875" style="3" customWidth="1"/>
    <col min="5386" max="5386" width="9" style="3" customWidth="1"/>
    <col min="5387" max="5387" width="9.19921875" style="3" customWidth="1"/>
    <col min="5388" max="5388" width="9.09765625" style="3" customWidth="1"/>
    <col min="5389" max="5390" width="9.69921875" style="3" customWidth="1"/>
    <col min="5391" max="5632" width="9" style="3"/>
    <col min="5633" max="5633" width="4.5" style="3" customWidth="1"/>
    <col min="5634" max="5634" width="39.69921875" style="3" customWidth="1"/>
    <col min="5635" max="5637" width="11.5" style="3" customWidth="1"/>
    <col min="5638" max="5638" width="9.296875" style="3" customWidth="1"/>
    <col min="5639" max="5639" width="9.19921875" style="3" customWidth="1"/>
    <col min="5640" max="5640" width="9.09765625" style="3" customWidth="1"/>
    <col min="5641" max="5641" width="9.19921875" style="3" customWidth="1"/>
    <col min="5642" max="5642" width="9" style="3" customWidth="1"/>
    <col min="5643" max="5643" width="9.19921875" style="3" customWidth="1"/>
    <col min="5644" max="5644" width="9.09765625" style="3" customWidth="1"/>
    <col min="5645" max="5646" width="9.69921875" style="3" customWidth="1"/>
    <col min="5647" max="5888" width="9" style="3"/>
    <col min="5889" max="5889" width="4.5" style="3" customWidth="1"/>
    <col min="5890" max="5890" width="39.69921875" style="3" customWidth="1"/>
    <col min="5891" max="5893" width="11.5" style="3" customWidth="1"/>
    <col min="5894" max="5894" width="9.296875" style="3" customWidth="1"/>
    <col min="5895" max="5895" width="9.19921875" style="3" customWidth="1"/>
    <col min="5896" max="5896" width="9.09765625" style="3" customWidth="1"/>
    <col min="5897" max="5897" width="9.19921875" style="3" customWidth="1"/>
    <col min="5898" max="5898" width="9" style="3" customWidth="1"/>
    <col min="5899" max="5899" width="9.19921875" style="3" customWidth="1"/>
    <col min="5900" max="5900" width="9.09765625" style="3" customWidth="1"/>
    <col min="5901" max="5902" width="9.69921875" style="3" customWidth="1"/>
    <col min="5903" max="6144" width="9" style="3"/>
    <col min="6145" max="6145" width="4.5" style="3" customWidth="1"/>
    <col min="6146" max="6146" width="39.69921875" style="3" customWidth="1"/>
    <col min="6147" max="6149" width="11.5" style="3" customWidth="1"/>
    <col min="6150" max="6150" width="9.296875" style="3" customWidth="1"/>
    <col min="6151" max="6151" width="9.19921875" style="3" customWidth="1"/>
    <col min="6152" max="6152" width="9.09765625" style="3" customWidth="1"/>
    <col min="6153" max="6153" width="9.19921875" style="3" customWidth="1"/>
    <col min="6154" max="6154" width="9" style="3" customWidth="1"/>
    <col min="6155" max="6155" width="9.19921875" style="3" customWidth="1"/>
    <col min="6156" max="6156" width="9.09765625" style="3" customWidth="1"/>
    <col min="6157" max="6158" width="9.69921875" style="3" customWidth="1"/>
    <col min="6159" max="6400" width="9" style="3"/>
    <col min="6401" max="6401" width="4.5" style="3" customWidth="1"/>
    <col min="6402" max="6402" width="39.69921875" style="3" customWidth="1"/>
    <col min="6403" max="6405" width="11.5" style="3" customWidth="1"/>
    <col min="6406" max="6406" width="9.296875" style="3" customWidth="1"/>
    <col min="6407" max="6407" width="9.19921875" style="3" customWidth="1"/>
    <col min="6408" max="6408" width="9.09765625" style="3" customWidth="1"/>
    <col min="6409" max="6409" width="9.19921875" style="3" customWidth="1"/>
    <col min="6410" max="6410" width="9" style="3" customWidth="1"/>
    <col min="6411" max="6411" width="9.19921875" style="3" customWidth="1"/>
    <col min="6412" max="6412" width="9.09765625" style="3" customWidth="1"/>
    <col min="6413" max="6414" width="9.69921875" style="3" customWidth="1"/>
    <col min="6415" max="6656" width="9" style="3"/>
    <col min="6657" max="6657" width="4.5" style="3" customWidth="1"/>
    <col min="6658" max="6658" width="39.69921875" style="3" customWidth="1"/>
    <col min="6659" max="6661" width="11.5" style="3" customWidth="1"/>
    <col min="6662" max="6662" width="9.296875" style="3" customWidth="1"/>
    <col min="6663" max="6663" width="9.19921875" style="3" customWidth="1"/>
    <col min="6664" max="6664" width="9.09765625" style="3" customWidth="1"/>
    <col min="6665" max="6665" width="9.19921875" style="3" customWidth="1"/>
    <col min="6666" max="6666" width="9" style="3" customWidth="1"/>
    <col min="6667" max="6667" width="9.19921875" style="3" customWidth="1"/>
    <col min="6668" max="6668" width="9.09765625" style="3" customWidth="1"/>
    <col min="6669" max="6670" width="9.69921875" style="3" customWidth="1"/>
    <col min="6671" max="6912" width="9" style="3"/>
    <col min="6913" max="6913" width="4.5" style="3" customWidth="1"/>
    <col min="6914" max="6914" width="39.69921875" style="3" customWidth="1"/>
    <col min="6915" max="6917" width="11.5" style="3" customWidth="1"/>
    <col min="6918" max="6918" width="9.296875" style="3" customWidth="1"/>
    <col min="6919" max="6919" width="9.19921875" style="3" customWidth="1"/>
    <col min="6920" max="6920" width="9.09765625" style="3" customWidth="1"/>
    <col min="6921" max="6921" width="9.19921875" style="3" customWidth="1"/>
    <col min="6922" max="6922" width="9" style="3" customWidth="1"/>
    <col min="6923" max="6923" width="9.19921875" style="3" customWidth="1"/>
    <col min="6924" max="6924" width="9.09765625" style="3" customWidth="1"/>
    <col min="6925" max="6926" width="9.69921875" style="3" customWidth="1"/>
    <col min="6927" max="7168" width="9" style="3"/>
    <col min="7169" max="7169" width="4.5" style="3" customWidth="1"/>
    <col min="7170" max="7170" width="39.69921875" style="3" customWidth="1"/>
    <col min="7171" max="7173" width="11.5" style="3" customWidth="1"/>
    <col min="7174" max="7174" width="9.296875" style="3" customWidth="1"/>
    <col min="7175" max="7175" width="9.19921875" style="3" customWidth="1"/>
    <col min="7176" max="7176" width="9.09765625" style="3" customWidth="1"/>
    <col min="7177" max="7177" width="9.19921875" style="3" customWidth="1"/>
    <col min="7178" max="7178" width="9" style="3" customWidth="1"/>
    <col min="7179" max="7179" width="9.19921875" style="3" customWidth="1"/>
    <col min="7180" max="7180" width="9.09765625" style="3" customWidth="1"/>
    <col min="7181" max="7182" width="9.69921875" style="3" customWidth="1"/>
    <col min="7183" max="7424" width="9" style="3"/>
    <col min="7425" max="7425" width="4.5" style="3" customWidth="1"/>
    <col min="7426" max="7426" width="39.69921875" style="3" customWidth="1"/>
    <col min="7427" max="7429" width="11.5" style="3" customWidth="1"/>
    <col min="7430" max="7430" width="9.296875" style="3" customWidth="1"/>
    <col min="7431" max="7431" width="9.19921875" style="3" customWidth="1"/>
    <col min="7432" max="7432" width="9.09765625" style="3" customWidth="1"/>
    <col min="7433" max="7433" width="9.19921875" style="3" customWidth="1"/>
    <col min="7434" max="7434" width="9" style="3" customWidth="1"/>
    <col min="7435" max="7435" width="9.19921875" style="3" customWidth="1"/>
    <col min="7436" max="7436" width="9.09765625" style="3" customWidth="1"/>
    <col min="7437" max="7438" width="9.69921875" style="3" customWidth="1"/>
    <col min="7439" max="7680" width="9" style="3"/>
    <col min="7681" max="7681" width="4.5" style="3" customWidth="1"/>
    <col min="7682" max="7682" width="39.69921875" style="3" customWidth="1"/>
    <col min="7683" max="7685" width="11.5" style="3" customWidth="1"/>
    <col min="7686" max="7686" width="9.296875" style="3" customWidth="1"/>
    <col min="7687" max="7687" width="9.19921875" style="3" customWidth="1"/>
    <col min="7688" max="7688" width="9.09765625" style="3" customWidth="1"/>
    <col min="7689" max="7689" width="9.19921875" style="3" customWidth="1"/>
    <col min="7690" max="7690" width="9" style="3" customWidth="1"/>
    <col min="7691" max="7691" width="9.19921875" style="3" customWidth="1"/>
    <col min="7692" max="7692" width="9.09765625" style="3" customWidth="1"/>
    <col min="7693" max="7694" width="9.69921875" style="3" customWidth="1"/>
    <col min="7695" max="7936" width="9" style="3"/>
    <col min="7937" max="7937" width="4.5" style="3" customWidth="1"/>
    <col min="7938" max="7938" width="39.69921875" style="3" customWidth="1"/>
    <col min="7939" max="7941" width="11.5" style="3" customWidth="1"/>
    <col min="7942" max="7942" width="9.296875" style="3" customWidth="1"/>
    <col min="7943" max="7943" width="9.19921875" style="3" customWidth="1"/>
    <col min="7944" max="7944" width="9.09765625" style="3" customWidth="1"/>
    <col min="7945" max="7945" width="9.19921875" style="3" customWidth="1"/>
    <col min="7946" max="7946" width="9" style="3" customWidth="1"/>
    <col min="7947" max="7947" width="9.19921875" style="3" customWidth="1"/>
    <col min="7948" max="7948" width="9.09765625" style="3" customWidth="1"/>
    <col min="7949" max="7950" width="9.69921875" style="3" customWidth="1"/>
    <col min="7951" max="8192" width="9" style="3"/>
    <col min="8193" max="8193" width="4.5" style="3" customWidth="1"/>
    <col min="8194" max="8194" width="39.69921875" style="3" customWidth="1"/>
    <col min="8195" max="8197" width="11.5" style="3" customWidth="1"/>
    <col min="8198" max="8198" width="9.296875" style="3" customWidth="1"/>
    <col min="8199" max="8199" width="9.19921875" style="3" customWidth="1"/>
    <col min="8200" max="8200" width="9.09765625" style="3" customWidth="1"/>
    <col min="8201" max="8201" width="9.19921875" style="3" customWidth="1"/>
    <col min="8202" max="8202" width="9" style="3" customWidth="1"/>
    <col min="8203" max="8203" width="9.19921875" style="3" customWidth="1"/>
    <col min="8204" max="8204" width="9.09765625" style="3" customWidth="1"/>
    <col min="8205" max="8206" width="9.69921875" style="3" customWidth="1"/>
    <col min="8207" max="8448" width="9" style="3"/>
    <col min="8449" max="8449" width="4.5" style="3" customWidth="1"/>
    <col min="8450" max="8450" width="39.69921875" style="3" customWidth="1"/>
    <col min="8451" max="8453" width="11.5" style="3" customWidth="1"/>
    <col min="8454" max="8454" width="9.296875" style="3" customWidth="1"/>
    <col min="8455" max="8455" width="9.19921875" style="3" customWidth="1"/>
    <col min="8456" max="8456" width="9.09765625" style="3" customWidth="1"/>
    <col min="8457" max="8457" width="9.19921875" style="3" customWidth="1"/>
    <col min="8458" max="8458" width="9" style="3" customWidth="1"/>
    <col min="8459" max="8459" width="9.19921875" style="3" customWidth="1"/>
    <col min="8460" max="8460" width="9.09765625" style="3" customWidth="1"/>
    <col min="8461" max="8462" width="9.69921875" style="3" customWidth="1"/>
    <col min="8463" max="8704" width="9" style="3"/>
    <col min="8705" max="8705" width="4.5" style="3" customWidth="1"/>
    <col min="8706" max="8706" width="39.69921875" style="3" customWidth="1"/>
    <col min="8707" max="8709" width="11.5" style="3" customWidth="1"/>
    <col min="8710" max="8710" width="9.296875" style="3" customWidth="1"/>
    <col min="8711" max="8711" width="9.19921875" style="3" customWidth="1"/>
    <col min="8712" max="8712" width="9.09765625" style="3" customWidth="1"/>
    <col min="8713" max="8713" width="9.19921875" style="3" customWidth="1"/>
    <col min="8714" max="8714" width="9" style="3" customWidth="1"/>
    <col min="8715" max="8715" width="9.19921875" style="3" customWidth="1"/>
    <col min="8716" max="8716" width="9.09765625" style="3" customWidth="1"/>
    <col min="8717" max="8718" width="9.69921875" style="3" customWidth="1"/>
    <col min="8719" max="8960" width="9" style="3"/>
    <col min="8961" max="8961" width="4.5" style="3" customWidth="1"/>
    <col min="8962" max="8962" width="39.69921875" style="3" customWidth="1"/>
    <col min="8963" max="8965" width="11.5" style="3" customWidth="1"/>
    <col min="8966" max="8966" width="9.296875" style="3" customWidth="1"/>
    <col min="8967" max="8967" width="9.19921875" style="3" customWidth="1"/>
    <col min="8968" max="8968" width="9.09765625" style="3" customWidth="1"/>
    <col min="8969" max="8969" width="9.19921875" style="3" customWidth="1"/>
    <col min="8970" max="8970" width="9" style="3" customWidth="1"/>
    <col min="8971" max="8971" width="9.19921875" style="3" customWidth="1"/>
    <col min="8972" max="8972" width="9.09765625" style="3" customWidth="1"/>
    <col min="8973" max="8974" width="9.69921875" style="3" customWidth="1"/>
    <col min="8975" max="9216" width="9" style="3"/>
    <col min="9217" max="9217" width="4.5" style="3" customWidth="1"/>
    <col min="9218" max="9218" width="39.69921875" style="3" customWidth="1"/>
    <col min="9219" max="9221" width="11.5" style="3" customWidth="1"/>
    <col min="9222" max="9222" width="9.296875" style="3" customWidth="1"/>
    <col min="9223" max="9223" width="9.19921875" style="3" customWidth="1"/>
    <col min="9224" max="9224" width="9.09765625" style="3" customWidth="1"/>
    <col min="9225" max="9225" width="9.19921875" style="3" customWidth="1"/>
    <col min="9226" max="9226" width="9" style="3" customWidth="1"/>
    <col min="9227" max="9227" width="9.19921875" style="3" customWidth="1"/>
    <col min="9228" max="9228" width="9.09765625" style="3" customWidth="1"/>
    <col min="9229" max="9230" width="9.69921875" style="3" customWidth="1"/>
    <col min="9231" max="9472" width="9" style="3"/>
    <col min="9473" max="9473" width="4.5" style="3" customWidth="1"/>
    <col min="9474" max="9474" width="39.69921875" style="3" customWidth="1"/>
    <col min="9475" max="9477" width="11.5" style="3" customWidth="1"/>
    <col min="9478" max="9478" width="9.296875" style="3" customWidth="1"/>
    <col min="9479" max="9479" width="9.19921875" style="3" customWidth="1"/>
    <col min="9480" max="9480" width="9.09765625" style="3" customWidth="1"/>
    <col min="9481" max="9481" width="9.19921875" style="3" customWidth="1"/>
    <col min="9482" max="9482" width="9" style="3" customWidth="1"/>
    <col min="9483" max="9483" width="9.19921875" style="3" customWidth="1"/>
    <col min="9484" max="9484" width="9.09765625" style="3" customWidth="1"/>
    <col min="9485" max="9486" width="9.69921875" style="3" customWidth="1"/>
    <col min="9487" max="9728" width="9" style="3"/>
    <col min="9729" max="9729" width="4.5" style="3" customWidth="1"/>
    <col min="9730" max="9730" width="39.69921875" style="3" customWidth="1"/>
    <col min="9731" max="9733" width="11.5" style="3" customWidth="1"/>
    <col min="9734" max="9734" width="9.296875" style="3" customWidth="1"/>
    <col min="9735" max="9735" width="9.19921875" style="3" customWidth="1"/>
    <col min="9736" max="9736" width="9.09765625" style="3" customWidth="1"/>
    <col min="9737" max="9737" width="9.19921875" style="3" customWidth="1"/>
    <col min="9738" max="9738" width="9" style="3" customWidth="1"/>
    <col min="9739" max="9739" width="9.19921875" style="3" customWidth="1"/>
    <col min="9740" max="9740" width="9.09765625" style="3" customWidth="1"/>
    <col min="9741" max="9742" width="9.69921875" style="3" customWidth="1"/>
    <col min="9743" max="9984" width="9" style="3"/>
    <col min="9985" max="9985" width="4.5" style="3" customWidth="1"/>
    <col min="9986" max="9986" width="39.69921875" style="3" customWidth="1"/>
    <col min="9987" max="9989" width="11.5" style="3" customWidth="1"/>
    <col min="9990" max="9990" width="9.296875" style="3" customWidth="1"/>
    <col min="9991" max="9991" width="9.19921875" style="3" customWidth="1"/>
    <col min="9992" max="9992" width="9.09765625" style="3" customWidth="1"/>
    <col min="9993" max="9993" width="9.19921875" style="3" customWidth="1"/>
    <col min="9994" max="9994" width="9" style="3" customWidth="1"/>
    <col min="9995" max="9995" width="9.19921875" style="3" customWidth="1"/>
    <col min="9996" max="9996" width="9.09765625" style="3" customWidth="1"/>
    <col min="9997" max="9998" width="9.69921875" style="3" customWidth="1"/>
    <col min="9999" max="10240" width="9" style="3"/>
    <col min="10241" max="10241" width="4.5" style="3" customWidth="1"/>
    <col min="10242" max="10242" width="39.69921875" style="3" customWidth="1"/>
    <col min="10243" max="10245" width="11.5" style="3" customWidth="1"/>
    <col min="10246" max="10246" width="9.296875" style="3" customWidth="1"/>
    <col min="10247" max="10247" width="9.19921875" style="3" customWidth="1"/>
    <col min="10248" max="10248" width="9.09765625" style="3" customWidth="1"/>
    <col min="10249" max="10249" width="9.19921875" style="3" customWidth="1"/>
    <col min="10250" max="10250" width="9" style="3" customWidth="1"/>
    <col min="10251" max="10251" width="9.19921875" style="3" customWidth="1"/>
    <col min="10252" max="10252" width="9.09765625" style="3" customWidth="1"/>
    <col min="10253" max="10254" width="9.69921875" style="3" customWidth="1"/>
    <col min="10255" max="10496" width="9" style="3"/>
    <col min="10497" max="10497" width="4.5" style="3" customWidth="1"/>
    <col min="10498" max="10498" width="39.69921875" style="3" customWidth="1"/>
    <col min="10499" max="10501" width="11.5" style="3" customWidth="1"/>
    <col min="10502" max="10502" width="9.296875" style="3" customWidth="1"/>
    <col min="10503" max="10503" width="9.19921875" style="3" customWidth="1"/>
    <col min="10504" max="10504" width="9.09765625" style="3" customWidth="1"/>
    <col min="10505" max="10505" width="9.19921875" style="3" customWidth="1"/>
    <col min="10506" max="10506" width="9" style="3" customWidth="1"/>
    <col min="10507" max="10507" width="9.19921875" style="3" customWidth="1"/>
    <col min="10508" max="10508" width="9.09765625" style="3" customWidth="1"/>
    <col min="10509" max="10510" width="9.69921875" style="3" customWidth="1"/>
    <col min="10511" max="10752" width="9" style="3"/>
    <col min="10753" max="10753" width="4.5" style="3" customWidth="1"/>
    <col min="10754" max="10754" width="39.69921875" style="3" customWidth="1"/>
    <col min="10755" max="10757" width="11.5" style="3" customWidth="1"/>
    <col min="10758" max="10758" width="9.296875" style="3" customWidth="1"/>
    <col min="10759" max="10759" width="9.19921875" style="3" customWidth="1"/>
    <col min="10760" max="10760" width="9.09765625" style="3" customWidth="1"/>
    <col min="10761" max="10761" width="9.19921875" style="3" customWidth="1"/>
    <col min="10762" max="10762" width="9" style="3" customWidth="1"/>
    <col min="10763" max="10763" width="9.19921875" style="3" customWidth="1"/>
    <col min="10764" max="10764" width="9.09765625" style="3" customWidth="1"/>
    <col min="10765" max="10766" width="9.69921875" style="3" customWidth="1"/>
    <col min="10767" max="11008" width="9" style="3"/>
    <col min="11009" max="11009" width="4.5" style="3" customWidth="1"/>
    <col min="11010" max="11010" width="39.69921875" style="3" customWidth="1"/>
    <col min="11011" max="11013" width="11.5" style="3" customWidth="1"/>
    <col min="11014" max="11014" width="9.296875" style="3" customWidth="1"/>
    <col min="11015" max="11015" width="9.19921875" style="3" customWidth="1"/>
    <col min="11016" max="11016" width="9.09765625" style="3" customWidth="1"/>
    <col min="11017" max="11017" width="9.19921875" style="3" customWidth="1"/>
    <col min="11018" max="11018" width="9" style="3" customWidth="1"/>
    <col min="11019" max="11019" width="9.19921875" style="3" customWidth="1"/>
    <col min="11020" max="11020" width="9.09765625" style="3" customWidth="1"/>
    <col min="11021" max="11022" width="9.69921875" style="3" customWidth="1"/>
    <col min="11023" max="11264" width="9" style="3"/>
    <col min="11265" max="11265" width="4.5" style="3" customWidth="1"/>
    <col min="11266" max="11266" width="39.69921875" style="3" customWidth="1"/>
    <col min="11267" max="11269" width="11.5" style="3" customWidth="1"/>
    <col min="11270" max="11270" width="9.296875" style="3" customWidth="1"/>
    <col min="11271" max="11271" width="9.19921875" style="3" customWidth="1"/>
    <col min="11272" max="11272" width="9.09765625" style="3" customWidth="1"/>
    <col min="11273" max="11273" width="9.19921875" style="3" customWidth="1"/>
    <col min="11274" max="11274" width="9" style="3" customWidth="1"/>
    <col min="11275" max="11275" width="9.19921875" style="3" customWidth="1"/>
    <col min="11276" max="11276" width="9.09765625" style="3" customWidth="1"/>
    <col min="11277" max="11278" width="9.69921875" style="3" customWidth="1"/>
    <col min="11279" max="11520" width="9" style="3"/>
    <col min="11521" max="11521" width="4.5" style="3" customWidth="1"/>
    <col min="11522" max="11522" width="39.69921875" style="3" customWidth="1"/>
    <col min="11523" max="11525" width="11.5" style="3" customWidth="1"/>
    <col min="11526" max="11526" width="9.296875" style="3" customWidth="1"/>
    <col min="11527" max="11527" width="9.19921875" style="3" customWidth="1"/>
    <col min="11528" max="11528" width="9.09765625" style="3" customWidth="1"/>
    <col min="11529" max="11529" width="9.19921875" style="3" customWidth="1"/>
    <col min="11530" max="11530" width="9" style="3" customWidth="1"/>
    <col min="11531" max="11531" width="9.19921875" style="3" customWidth="1"/>
    <col min="11532" max="11532" width="9.09765625" style="3" customWidth="1"/>
    <col min="11533" max="11534" width="9.69921875" style="3" customWidth="1"/>
    <col min="11535" max="11776" width="9" style="3"/>
    <col min="11777" max="11777" width="4.5" style="3" customWidth="1"/>
    <col min="11778" max="11778" width="39.69921875" style="3" customWidth="1"/>
    <col min="11779" max="11781" width="11.5" style="3" customWidth="1"/>
    <col min="11782" max="11782" width="9.296875" style="3" customWidth="1"/>
    <col min="11783" max="11783" width="9.19921875" style="3" customWidth="1"/>
    <col min="11784" max="11784" width="9.09765625" style="3" customWidth="1"/>
    <col min="11785" max="11785" width="9.19921875" style="3" customWidth="1"/>
    <col min="11786" max="11786" width="9" style="3" customWidth="1"/>
    <col min="11787" max="11787" width="9.19921875" style="3" customWidth="1"/>
    <col min="11788" max="11788" width="9.09765625" style="3" customWidth="1"/>
    <col min="11789" max="11790" width="9.69921875" style="3" customWidth="1"/>
    <col min="11791" max="12032" width="9" style="3"/>
    <col min="12033" max="12033" width="4.5" style="3" customWidth="1"/>
    <col min="12034" max="12034" width="39.69921875" style="3" customWidth="1"/>
    <col min="12035" max="12037" width="11.5" style="3" customWidth="1"/>
    <col min="12038" max="12038" width="9.296875" style="3" customWidth="1"/>
    <col min="12039" max="12039" width="9.19921875" style="3" customWidth="1"/>
    <col min="12040" max="12040" width="9.09765625" style="3" customWidth="1"/>
    <col min="12041" max="12041" width="9.19921875" style="3" customWidth="1"/>
    <col min="12042" max="12042" width="9" style="3" customWidth="1"/>
    <col min="12043" max="12043" width="9.19921875" style="3" customWidth="1"/>
    <col min="12044" max="12044" width="9.09765625" style="3" customWidth="1"/>
    <col min="12045" max="12046" width="9.69921875" style="3" customWidth="1"/>
    <col min="12047" max="12288" width="9" style="3"/>
    <col min="12289" max="12289" width="4.5" style="3" customWidth="1"/>
    <col min="12290" max="12290" width="39.69921875" style="3" customWidth="1"/>
    <col min="12291" max="12293" width="11.5" style="3" customWidth="1"/>
    <col min="12294" max="12294" width="9.296875" style="3" customWidth="1"/>
    <col min="12295" max="12295" width="9.19921875" style="3" customWidth="1"/>
    <col min="12296" max="12296" width="9.09765625" style="3" customWidth="1"/>
    <col min="12297" max="12297" width="9.19921875" style="3" customWidth="1"/>
    <col min="12298" max="12298" width="9" style="3" customWidth="1"/>
    <col min="12299" max="12299" width="9.19921875" style="3" customWidth="1"/>
    <col min="12300" max="12300" width="9.09765625" style="3" customWidth="1"/>
    <col min="12301" max="12302" width="9.69921875" style="3" customWidth="1"/>
    <col min="12303" max="12544" width="9" style="3"/>
    <col min="12545" max="12545" width="4.5" style="3" customWidth="1"/>
    <col min="12546" max="12546" width="39.69921875" style="3" customWidth="1"/>
    <col min="12547" max="12549" width="11.5" style="3" customWidth="1"/>
    <col min="12550" max="12550" width="9.296875" style="3" customWidth="1"/>
    <col min="12551" max="12551" width="9.19921875" style="3" customWidth="1"/>
    <col min="12552" max="12552" width="9.09765625" style="3" customWidth="1"/>
    <col min="12553" max="12553" width="9.19921875" style="3" customWidth="1"/>
    <col min="12554" max="12554" width="9" style="3" customWidth="1"/>
    <col min="12555" max="12555" width="9.19921875" style="3" customWidth="1"/>
    <col min="12556" max="12556" width="9.09765625" style="3" customWidth="1"/>
    <col min="12557" max="12558" width="9.69921875" style="3" customWidth="1"/>
    <col min="12559" max="12800" width="9" style="3"/>
    <col min="12801" max="12801" width="4.5" style="3" customWidth="1"/>
    <col min="12802" max="12802" width="39.69921875" style="3" customWidth="1"/>
    <col min="12803" max="12805" width="11.5" style="3" customWidth="1"/>
    <col min="12806" max="12806" width="9.296875" style="3" customWidth="1"/>
    <col min="12807" max="12807" width="9.19921875" style="3" customWidth="1"/>
    <col min="12808" max="12808" width="9.09765625" style="3" customWidth="1"/>
    <col min="12809" max="12809" width="9.19921875" style="3" customWidth="1"/>
    <col min="12810" max="12810" width="9" style="3" customWidth="1"/>
    <col min="12811" max="12811" width="9.19921875" style="3" customWidth="1"/>
    <col min="12812" max="12812" width="9.09765625" style="3" customWidth="1"/>
    <col min="12813" max="12814" width="9.69921875" style="3" customWidth="1"/>
    <col min="12815" max="13056" width="9" style="3"/>
    <col min="13057" max="13057" width="4.5" style="3" customWidth="1"/>
    <col min="13058" max="13058" width="39.69921875" style="3" customWidth="1"/>
    <col min="13059" max="13061" width="11.5" style="3" customWidth="1"/>
    <col min="13062" max="13062" width="9.296875" style="3" customWidth="1"/>
    <col min="13063" max="13063" width="9.19921875" style="3" customWidth="1"/>
    <col min="13064" max="13064" width="9.09765625" style="3" customWidth="1"/>
    <col min="13065" max="13065" width="9.19921875" style="3" customWidth="1"/>
    <col min="13066" max="13066" width="9" style="3" customWidth="1"/>
    <col min="13067" max="13067" width="9.19921875" style="3" customWidth="1"/>
    <col min="13068" max="13068" width="9.09765625" style="3" customWidth="1"/>
    <col min="13069" max="13070" width="9.69921875" style="3" customWidth="1"/>
    <col min="13071" max="13312" width="9" style="3"/>
    <col min="13313" max="13313" width="4.5" style="3" customWidth="1"/>
    <col min="13314" max="13314" width="39.69921875" style="3" customWidth="1"/>
    <col min="13315" max="13317" width="11.5" style="3" customWidth="1"/>
    <col min="13318" max="13318" width="9.296875" style="3" customWidth="1"/>
    <col min="13319" max="13319" width="9.19921875" style="3" customWidth="1"/>
    <col min="13320" max="13320" width="9.09765625" style="3" customWidth="1"/>
    <col min="13321" max="13321" width="9.19921875" style="3" customWidth="1"/>
    <col min="13322" max="13322" width="9" style="3" customWidth="1"/>
    <col min="13323" max="13323" width="9.19921875" style="3" customWidth="1"/>
    <col min="13324" max="13324" width="9.09765625" style="3" customWidth="1"/>
    <col min="13325" max="13326" width="9.69921875" style="3" customWidth="1"/>
    <col min="13327" max="13568" width="9" style="3"/>
    <col min="13569" max="13569" width="4.5" style="3" customWidth="1"/>
    <col min="13570" max="13570" width="39.69921875" style="3" customWidth="1"/>
    <col min="13571" max="13573" width="11.5" style="3" customWidth="1"/>
    <col min="13574" max="13574" width="9.296875" style="3" customWidth="1"/>
    <col min="13575" max="13575" width="9.19921875" style="3" customWidth="1"/>
    <col min="13576" max="13576" width="9.09765625" style="3" customWidth="1"/>
    <col min="13577" max="13577" width="9.19921875" style="3" customWidth="1"/>
    <col min="13578" max="13578" width="9" style="3" customWidth="1"/>
    <col min="13579" max="13579" width="9.19921875" style="3" customWidth="1"/>
    <col min="13580" max="13580" width="9.09765625" style="3" customWidth="1"/>
    <col min="13581" max="13582" width="9.69921875" style="3" customWidth="1"/>
    <col min="13583" max="13824" width="9" style="3"/>
    <col min="13825" max="13825" width="4.5" style="3" customWidth="1"/>
    <col min="13826" max="13826" width="39.69921875" style="3" customWidth="1"/>
    <col min="13827" max="13829" width="11.5" style="3" customWidth="1"/>
    <col min="13830" max="13830" width="9.296875" style="3" customWidth="1"/>
    <col min="13831" max="13831" width="9.19921875" style="3" customWidth="1"/>
    <col min="13832" max="13832" width="9.09765625" style="3" customWidth="1"/>
    <col min="13833" max="13833" width="9.19921875" style="3" customWidth="1"/>
    <col min="13834" max="13834" width="9" style="3" customWidth="1"/>
    <col min="13835" max="13835" width="9.19921875" style="3" customWidth="1"/>
    <col min="13836" max="13836" width="9.09765625" style="3" customWidth="1"/>
    <col min="13837" max="13838" width="9.69921875" style="3" customWidth="1"/>
    <col min="13839" max="14080" width="9" style="3"/>
    <col min="14081" max="14081" width="4.5" style="3" customWidth="1"/>
    <col min="14082" max="14082" width="39.69921875" style="3" customWidth="1"/>
    <col min="14083" max="14085" width="11.5" style="3" customWidth="1"/>
    <col min="14086" max="14086" width="9.296875" style="3" customWidth="1"/>
    <col min="14087" max="14087" width="9.19921875" style="3" customWidth="1"/>
    <col min="14088" max="14088" width="9.09765625" style="3" customWidth="1"/>
    <col min="14089" max="14089" width="9.19921875" style="3" customWidth="1"/>
    <col min="14090" max="14090" width="9" style="3" customWidth="1"/>
    <col min="14091" max="14091" width="9.19921875" style="3" customWidth="1"/>
    <col min="14092" max="14092" width="9.09765625" style="3" customWidth="1"/>
    <col min="14093" max="14094" width="9.69921875" style="3" customWidth="1"/>
    <col min="14095" max="14336" width="9" style="3"/>
    <col min="14337" max="14337" width="4.5" style="3" customWidth="1"/>
    <col min="14338" max="14338" width="39.69921875" style="3" customWidth="1"/>
    <col min="14339" max="14341" width="11.5" style="3" customWidth="1"/>
    <col min="14342" max="14342" width="9.296875" style="3" customWidth="1"/>
    <col min="14343" max="14343" width="9.19921875" style="3" customWidth="1"/>
    <col min="14344" max="14344" width="9.09765625" style="3" customWidth="1"/>
    <col min="14345" max="14345" width="9.19921875" style="3" customWidth="1"/>
    <col min="14346" max="14346" width="9" style="3" customWidth="1"/>
    <col min="14347" max="14347" width="9.19921875" style="3" customWidth="1"/>
    <col min="14348" max="14348" width="9.09765625" style="3" customWidth="1"/>
    <col min="14349" max="14350" width="9.69921875" style="3" customWidth="1"/>
    <col min="14351" max="14592" width="9" style="3"/>
    <col min="14593" max="14593" width="4.5" style="3" customWidth="1"/>
    <col min="14594" max="14594" width="39.69921875" style="3" customWidth="1"/>
    <col min="14595" max="14597" width="11.5" style="3" customWidth="1"/>
    <col min="14598" max="14598" width="9.296875" style="3" customWidth="1"/>
    <col min="14599" max="14599" width="9.19921875" style="3" customWidth="1"/>
    <col min="14600" max="14600" width="9.09765625" style="3" customWidth="1"/>
    <col min="14601" max="14601" width="9.19921875" style="3" customWidth="1"/>
    <col min="14602" max="14602" width="9" style="3" customWidth="1"/>
    <col min="14603" max="14603" width="9.19921875" style="3" customWidth="1"/>
    <col min="14604" max="14604" width="9.09765625" style="3" customWidth="1"/>
    <col min="14605" max="14606" width="9.69921875" style="3" customWidth="1"/>
    <col min="14607" max="14848" width="9" style="3"/>
    <col min="14849" max="14849" width="4.5" style="3" customWidth="1"/>
    <col min="14850" max="14850" width="39.69921875" style="3" customWidth="1"/>
    <col min="14851" max="14853" width="11.5" style="3" customWidth="1"/>
    <col min="14854" max="14854" width="9.296875" style="3" customWidth="1"/>
    <col min="14855" max="14855" width="9.19921875" style="3" customWidth="1"/>
    <col min="14856" max="14856" width="9.09765625" style="3" customWidth="1"/>
    <col min="14857" max="14857" width="9.19921875" style="3" customWidth="1"/>
    <col min="14858" max="14858" width="9" style="3" customWidth="1"/>
    <col min="14859" max="14859" width="9.19921875" style="3" customWidth="1"/>
    <col min="14860" max="14860" width="9.09765625" style="3" customWidth="1"/>
    <col min="14861" max="14862" width="9.69921875" style="3" customWidth="1"/>
    <col min="14863" max="15104" width="9" style="3"/>
    <col min="15105" max="15105" width="4.5" style="3" customWidth="1"/>
    <col min="15106" max="15106" width="39.69921875" style="3" customWidth="1"/>
    <col min="15107" max="15109" width="11.5" style="3" customWidth="1"/>
    <col min="15110" max="15110" width="9.296875" style="3" customWidth="1"/>
    <col min="15111" max="15111" width="9.19921875" style="3" customWidth="1"/>
    <col min="15112" max="15112" width="9.09765625" style="3" customWidth="1"/>
    <col min="15113" max="15113" width="9.19921875" style="3" customWidth="1"/>
    <col min="15114" max="15114" width="9" style="3" customWidth="1"/>
    <col min="15115" max="15115" width="9.19921875" style="3" customWidth="1"/>
    <col min="15116" max="15116" width="9.09765625" style="3" customWidth="1"/>
    <col min="15117" max="15118" width="9.69921875" style="3" customWidth="1"/>
    <col min="15119" max="15360" width="9" style="3"/>
    <col min="15361" max="15361" width="4.5" style="3" customWidth="1"/>
    <col min="15362" max="15362" width="39.69921875" style="3" customWidth="1"/>
    <col min="15363" max="15365" width="11.5" style="3" customWidth="1"/>
    <col min="15366" max="15366" width="9.296875" style="3" customWidth="1"/>
    <col min="15367" max="15367" width="9.19921875" style="3" customWidth="1"/>
    <col min="15368" max="15368" width="9.09765625" style="3" customWidth="1"/>
    <col min="15369" max="15369" width="9.19921875" style="3" customWidth="1"/>
    <col min="15370" max="15370" width="9" style="3" customWidth="1"/>
    <col min="15371" max="15371" width="9.19921875" style="3" customWidth="1"/>
    <col min="15372" max="15372" width="9.09765625" style="3" customWidth="1"/>
    <col min="15373" max="15374" width="9.69921875" style="3" customWidth="1"/>
    <col min="15375" max="15616" width="9" style="3"/>
    <col min="15617" max="15617" width="4.5" style="3" customWidth="1"/>
    <col min="15618" max="15618" width="39.69921875" style="3" customWidth="1"/>
    <col min="15619" max="15621" width="11.5" style="3" customWidth="1"/>
    <col min="15622" max="15622" width="9.296875" style="3" customWidth="1"/>
    <col min="15623" max="15623" width="9.19921875" style="3" customWidth="1"/>
    <col min="15624" max="15624" width="9.09765625" style="3" customWidth="1"/>
    <col min="15625" max="15625" width="9.19921875" style="3" customWidth="1"/>
    <col min="15626" max="15626" width="9" style="3" customWidth="1"/>
    <col min="15627" max="15627" width="9.19921875" style="3" customWidth="1"/>
    <col min="15628" max="15628" width="9.09765625" style="3" customWidth="1"/>
    <col min="15629" max="15630" width="9.69921875" style="3" customWidth="1"/>
    <col min="15631" max="15872" width="9" style="3"/>
    <col min="15873" max="15873" width="4.5" style="3" customWidth="1"/>
    <col min="15874" max="15874" width="39.69921875" style="3" customWidth="1"/>
    <col min="15875" max="15877" width="11.5" style="3" customWidth="1"/>
    <col min="15878" max="15878" width="9.296875" style="3" customWidth="1"/>
    <col min="15879" max="15879" width="9.19921875" style="3" customWidth="1"/>
    <col min="15880" max="15880" width="9.09765625" style="3" customWidth="1"/>
    <col min="15881" max="15881" width="9.19921875" style="3" customWidth="1"/>
    <col min="15882" max="15882" width="9" style="3" customWidth="1"/>
    <col min="15883" max="15883" width="9.19921875" style="3" customWidth="1"/>
    <col min="15884" max="15884" width="9.09765625" style="3" customWidth="1"/>
    <col min="15885" max="15886" width="9.69921875" style="3" customWidth="1"/>
    <col min="15887" max="16128" width="9" style="3"/>
    <col min="16129" max="16129" width="4.5" style="3" customWidth="1"/>
    <col min="16130" max="16130" width="39.69921875" style="3" customWidth="1"/>
    <col min="16131" max="16133" width="11.5" style="3" customWidth="1"/>
    <col min="16134" max="16134" width="9.296875" style="3" customWidth="1"/>
    <col min="16135" max="16135" width="9.19921875" style="3" customWidth="1"/>
    <col min="16136" max="16136" width="9.09765625" style="3" customWidth="1"/>
    <col min="16137" max="16137" width="9.19921875" style="3" customWidth="1"/>
    <col min="16138" max="16138" width="9" style="3" customWidth="1"/>
    <col min="16139" max="16139" width="9.19921875" style="3" customWidth="1"/>
    <col min="16140" max="16140" width="9.09765625" style="3" customWidth="1"/>
    <col min="16141" max="16142" width="9.69921875" style="3" customWidth="1"/>
    <col min="16143" max="16384" width="9" style="3"/>
  </cols>
  <sheetData>
    <row r="1" spans="1:17">
      <c r="M1" s="106" t="s">
        <v>47</v>
      </c>
      <c r="N1" s="106"/>
      <c r="O1" s="106"/>
      <c r="P1" s="106"/>
      <c r="Q1" s="106"/>
    </row>
    <row r="2" spans="1:17" ht="17.399999999999999">
      <c r="A2" s="107" t="s">
        <v>21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7.399999999999999">
      <c r="A3" s="107" t="s">
        <v>48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7" ht="17.399999999999999">
      <c r="A4" s="108" t="s">
        <v>49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>
      <c r="B5" s="4"/>
      <c r="C5" s="4"/>
      <c r="D5" s="4"/>
      <c r="E5" s="4"/>
      <c r="F5" s="5"/>
      <c r="G5" s="5"/>
      <c r="H5" s="5"/>
      <c r="I5" s="29"/>
      <c r="J5" s="5"/>
      <c r="K5" s="5"/>
      <c r="L5" s="5"/>
      <c r="M5" s="109" t="s">
        <v>38</v>
      </c>
      <c r="N5" s="109"/>
      <c r="O5" s="109"/>
      <c r="P5" s="109"/>
      <c r="Q5" s="109"/>
    </row>
    <row r="6" spans="1:17" s="1" customFormat="1" ht="41.25" customHeight="1">
      <c r="A6" s="110" t="s">
        <v>0</v>
      </c>
      <c r="B6" s="110" t="s">
        <v>19</v>
      </c>
      <c r="C6" s="111" t="s">
        <v>50</v>
      </c>
      <c r="D6" s="111"/>
      <c r="E6" s="111"/>
      <c r="F6" s="105" t="s">
        <v>51</v>
      </c>
      <c r="G6" s="105"/>
      <c r="H6" s="105"/>
      <c r="I6" s="105" t="s">
        <v>52</v>
      </c>
      <c r="J6" s="105"/>
      <c r="K6" s="105"/>
      <c r="L6" s="105" t="s">
        <v>54</v>
      </c>
      <c r="M6" s="105"/>
      <c r="N6" s="105"/>
      <c r="O6" s="105" t="s">
        <v>55</v>
      </c>
      <c r="P6" s="105"/>
      <c r="Q6" s="105"/>
    </row>
    <row r="7" spans="1:17" s="2" customFormat="1" ht="63.75" customHeight="1">
      <c r="A7" s="110"/>
      <c r="B7" s="110"/>
      <c r="C7" s="30" t="s">
        <v>22</v>
      </c>
      <c r="D7" s="6" t="s">
        <v>20</v>
      </c>
      <c r="E7" s="30" t="s">
        <v>42</v>
      </c>
      <c r="F7" s="30" t="s">
        <v>1</v>
      </c>
      <c r="G7" s="6" t="s">
        <v>20</v>
      </c>
      <c r="H7" s="30" t="s">
        <v>42</v>
      </c>
      <c r="I7" s="30" t="s">
        <v>1</v>
      </c>
      <c r="J7" s="6" t="s">
        <v>20</v>
      </c>
      <c r="K7" s="30" t="s">
        <v>42</v>
      </c>
      <c r="L7" s="30" t="s">
        <v>1</v>
      </c>
      <c r="M7" s="6" t="s">
        <v>20</v>
      </c>
      <c r="N7" s="30" t="s">
        <v>42</v>
      </c>
      <c r="O7" s="30" t="s">
        <v>1</v>
      </c>
      <c r="P7" s="6" t="s">
        <v>20</v>
      </c>
      <c r="Q7" s="30" t="s">
        <v>42</v>
      </c>
    </row>
    <row r="8" spans="1:17" s="13" customFormat="1" ht="10.199999999999999">
      <c r="A8" s="11" t="s">
        <v>2</v>
      </c>
      <c r="B8" s="11" t="s">
        <v>3</v>
      </c>
      <c r="C8" s="12" t="s">
        <v>4</v>
      </c>
      <c r="D8" s="12">
        <v>2</v>
      </c>
      <c r="E8" s="12">
        <v>3</v>
      </c>
      <c r="F8" s="12" t="s">
        <v>5</v>
      </c>
      <c r="G8" s="12">
        <v>5</v>
      </c>
      <c r="H8" s="12">
        <v>6</v>
      </c>
      <c r="I8" s="12" t="s">
        <v>6</v>
      </c>
      <c r="J8" s="12">
        <v>8</v>
      </c>
      <c r="K8" s="12">
        <v>9</v>
      </c>
      <c r="L8" s="12" t="s">
        <v>18</v>
      </c>
      <c r="M8" s="12" t="s">
        <v>7</v>
      </c>
      <c r="N8" s="12" t="s">
        <v>8</v>
      </c>
      <c r="O8" s="11" t="s">
        <v>40</v>
      </c>
      <c r="P8" s="11" t="s">
        <v>41</v>
      </c>
      <c r="Q8" s="11" t="s">
        <v>39</v>
      </c>
    </row>
    <row r="9" spans="1:17" s="8" customFormat="1" ht="25.5" customHeight="1">
      <c r="A9" s="9"/>
      <c r="B9" s="9" t="s">
        <v>36</v>
      </c>
      <c r="C9" s="31">
        <f t="shared" ref="C9:E9" si="0">C10+C28</f>
        <v>10020000</v>
      </c>
      <c r="D9" s="32">
        <f t="shared" si="0"/>
        <v>7868830</v>
      </c>
      <c r="E9" s="32">
        <f t="shared" si="0"/>
        <v>2151170</v>
      </c>
      <c r="F9" s="10">
        <f>G9+H9</f>
        <v>1897944</v>
      </c>
      <c r="G9" s="10">
        <f>G10+G28</f>
        <v>1410518</v>
      </c>
      <c r="H9" s="10">
        <f>H10+H28</f>
        <v>487426</v>
      </c>
      <c r="I9" s="10">
        <f>J9+K9</f>
        <v>790000</v>
      </c>
      <c r="J9" s="10">
        <f>J10+J28</f>
        <v>617035</v>
      </c>
      <c r="K9" s="10">
        <f>K10+K28</f>
        <v>172965</v>
      </c>
      <c r="L9" s="10">
        <f>F9+I9</f>
        <v>2687944</v>
      </c>
      <c r="M9" s="10">
        <f>G9+J9</f>
        <v>2027553</v>
      </c>
      <c r="N9" s="10">
        <f>H9+K9</f>
        <v>660391</v>
      </c>
      <c r="O9" s="16">
        <f>L9/C9</f>
        <v>0.2682578842315369</v>
      </c>
      <c r="P9" s="16">
        <f>M9/D9</f>
        <v>0.25766892918006873</v>
      </c>
      <c r="Q9" s="16">
        <f>N9/E9</f>
        <v>0.30699154413644669</v>
      </c>
    </row>
    <row r="10" spans="1:17" s="8" customFormat="1" ht="25.5" customHeight="1">
      <c r="A10" s="33" t="s">
        <v>9</v>
      </c>
      <c r="B10" s="34" t="s">
        <v>12</v>
      </c>
      <c r="C10" s="35">
        <f>C11+C14+C15+C16+C17+C18+C19+C20+C21+C22+C23+C24+C25+C26+C27</f>
        <v>8720000</v>
      </c>
      <c r="D10" s="35">
        <f>D11+D15+D16+D17+D18+D19+D20+D21+D22+D23+D24+D25+D26+D27+D14</f>
        <v>6568830</v>
      </c>
      <c r="E10" s="35">
        <f>E11+E15+E16+E17+E18+E19+E20+E21+E22+E23+E24+E25+E26+E27</f>
        <v>2151170</v>
      </c>
      <c r="F10" s="27">
        <f>G10+H10</f>
        <v>1606207</v>
      </c>
      <c r="G10" s="27">
        <f>G11+G15+G16+G17+G18+G19+G20+G21+G22+G23+G24+G25+G26+G27+G14</f>
        <v>1118781</v>
      </c>
      <c r="H10" s="27">
        <f>H11+H15+H16+H17+H18+H19+H20+H21+H22+H23+H24+H25+H26+H27+H14</f>
        <v>487426</v>
      </c>
      <c r="I10" s="27">
        <f>J10+K10</f>
        <v>670000</v>
      </c>
      <c r="J10" s="27">
        <f>J11+J15+J16+J17+J18+J19+J20+J21+J22+J23+J24+J25+J26+J27+J14</f>
        <v>497035</v>
      </c>
      <c r="K10" s="27">
        <f>K11+K15+K16+K17+K18+K19+K20+K21+K22+K23+K24+K25+K26+K27+K14</f>
        <v>172965</v>
      </c>
      <c r="L10" s="27">
        <f>F10+I10</f>
        <v>2276207</v>
      </c>
      <c r="M10" s="27">
        <f t="shared" ref="M10:N28" si="1">G10+J10</f>
        <v>1615816</v>
      </c>
      <c r="N10" s="27">
        <f t="shared" si="1"/>
        <v>660391</v>
      </c>
      <c r="O10" s="28">
        <f t="shared" ref="O10:Q28" si="2">L10/C10</f>
        <v>0.26103291284403668</v>
      </c>
      <c r="P10" s="28">
        <f t="shared" si="2"/>
        <v>0.24598231344090196</v>
      </c>
      <c r="Q10" s="28">
        <f t="shared" si="2"/>
        <v>0.30699154413644669</v>
      </c>
    </row>
    <row r="11" spans="1:17" s="14" customFormat="1" ht="25.5" customHeight="1">
      <c r="A11" s="15">
        <v>1</v>
      </c>
      <c r="B11" s="15" t="s">
        <v>13</v>
      </c>
      <c r="C11" s="22">
        <f>D11+E11</f>
        <v>370000</v>
      </c>
      <c r="D11" s="20">
        <f>D12+D13</f>
        <v>370000</v>
      </c>
      <c r="E11" s="20">
        <f>E12+E13</f>
        <v>0</v>
      </c>
      <c r="F11" s="17">
        <f>G11+H11</f>
        <v>98931</v>
      </c>
      <c r="G11" s="17">
        <f>G12+G13</f>
        <v>98931</v>
      </c>
      <c r="H11" s="17">
        <f>H12+H13</f>
        <v>0</v>
      </c>
      <c r="I11" s="17">
        <f>J11+K11</f>
        <v>26000</v>
      </c>
      <c r="J11" s="17">
        <f>J12+J13</f>
        <v>26000</v>
      </c>
      <c r="K11" s="17">
        <f>K12+K13</f>
        <v>0</v>
      </c>
      <c r="L11" s="17">
        <f>F11+I11</f>
        <v>124931</v>
      </c>
      <c r="M11" s="17">
        <f>G11+J11</f>
        <v>124931</v>
      </c>
      <c r="N11" s="17">
        <f>H11+K11</f>
        <v>0</v>
      </c>
      <c r="O11" s="18">
        <f t="shared" si="2"/>
        <v>0.33765135135135133</v>
      </c>
      <c r="P11" s="18">
        <f t="shared" si="2"/>
        <v>0.33765135135135133</v>
      </c>
      <c r="Q11" s="18"/>
    </row>
    <row r="12" spans="1:17" s="50" customFormat="1" ht="25.5" customHeight="1">
      <c r="A12" s="43" t="s">
        <v>14</v>
      </c>
      <c r="B12" s="44" t="s">
        <v>25</v>
      </c>
      <c r="C12" s="45">
        <f>D12+E12</f>
        <v>325000</v>
      </c>
      <c r="D12" s="46">
        <v>325000</v>
      </c>
      <c r="E12" s="47"/>
      <c r="F12" s="48">
        <f t="shared" ref="F12:F28" si="3">G12+H12</f>
        <v>91024</v>
      </c>
      <c r="G12" s="47">
        <v>91024</v>
      </c>
      <c r="H12" s="47"/>
      <c r="I12" s="48">
        <f t="shared" ref="I12:I28" si="4">J12+K12</f>
        <v>25000</v>
      </c>
      <c r="J12" s="48">
        <v>25000</v>
      </c>
      <c r="K12" s="48"/>
      <c r="L12" s="48">
        <f t="shared" ref="L12:L28" si="5">F12+I12</f>
        <v>116024</v>
      </c>
      <c r="M12" s="48">
        <f t="shared" si="1"/>
        <v>116024</v>
      </c>
      <c r="N12" s="48">
        <f t="shared" si="1"/>
        <v>0</v>
      </c>
      <c r="O12" s="49">
        <f t="shared" si="2"/>
        <v>0.3569969230769231</v>
      </c>
      <c r="P12" s="49">
        <f t="shared" si="2"/>
        <v>0.3569969230769231</v>
      </c>
      <c r="Q12" s="49"/>
    </row>
    <row r="13" spans="1:17" s="50" customFormat="1" ht="25.5" customHeight="1">
      <c r="A13" s="43" t="s">
        <v>15</v>
      </c>
      <c r="B13" s="44" t="s">
        <v>26</v>
      </c>
      <c r="C13" s="45">
        <f t="shared" ref="C13:C28" si="6">D13+E13</f>
        <v>45000</v>
      </c>
      <c r="D13" s="46">
        <v>45000</v>
      </c>
      <c r="E13" s="47"/>
      <c r="F13" s="48">
        <f t="shared" si="3"/>
        <v>7907</v>
      </c>
      <c r="G13" s="47">
        <v>7907</v>
      </c>
      <c r="H13" s="47"/>
      <c r="I13" s="48">
        <f t="shared" si="4"/>
        <v>1000</v>
      </c>
      <c r="J13" s="48">
        <v>1000</v>
      </c>
      <c r="K13" s="48"/>
      <c r="L13" s="48">
        <f t="shared" si="5"/>
        <v>8907</v>
      </c>
      <c r="M13" s="48">
        <f t="shared" si="1"/>
        <v>8907</v>
      </c>
      <c r="N13" s="48">
        <f t="shared" si="1"/>
        <v>0</v>
      </c>
      <c r="O13" s="49">
        <f t="shared" si="2"/>
        <v>0.19793333333333332</v>
      </c>
      <c r="P13" s="49">
        <f t="shared" si="2"/>
        <v>0.19793333333333332</v>
      </c>
      <c r="Q13" s="49"/>
    </row>
    <row r="14" spans="1:17" s="14" customFormat="1" ht="25.5" customHeight="1">
      <c r="A14" s="36">
        <v>2</v>
      </c>
      <c r="B14" s="37" t="s">
        <v>27</v>
      </c>
      <c r="C14" s="19">
        <f t="shared" si="6"/>
        <v>1180000</v>
      </c>
      <c r="D14" s="20">
        <v>1180000</v>
      </c>
      <c r="E14" s="20"/>
      <c r="F14" s="17">
        <f t="shared" si="3"/>
        <v>193684</v>
      </c>
      <c r="G14" s="20">
        <v>193684</v>
      </c>
      <c r="H14" s="20"/>
      <c r="I14" s="17">
        <f t="shared" si="4"/>
        <v>70000</v>
      </c>
      <c r="J14" s="17">
        <v>70000</v>
      </c>
      <c r="K14" s="17"/>
      <c r="L14" s="17">
        <f t="shared" si="5"/>
        <v>263684</v>
      </c>
      <c r="M14" s="17">
        <f t="shared" si="1"/>
        <v>263684</v>
      </c>
      <c r="N14" s="17">
        <f t="shared" si="1"/>
        <v>0</v>
      </c>
      <c r="O14" s="18">
        <f t="shared" si="2"/>
        <v>0.22346101694915255</v>
      </c>
      <c r="P14" s="18">
        <f t="shared" si="2"/>
        <v>0.22346101694915255</v>
      </c>
      <c r="Q14" s="18"/>
    </row>
    <row r="15" spans="1:17" s="14" customFormat="1" ht="25.5" customHeight="1">
      <c r="A15" s="36">
        <v>3</v>
      </c>
      <c r="B15" s="37" t="s">
        <v>28</v>
      </c>
      <c r="C15" s="19">
        <f t="shared" si="6"/>
        <v>1624000</v>
      </c>
      <c r="D15" s="20">
        <v>769500</v>
      </c>
      <c r="E15" s="20">
        <v>854500</v>
      </c>
      <c r="F15" s="17">
        <f t="shared" si="3"/>
        <v>381457</v>
      </c>
      <c r="G15" s="20">
        <v>195939</v>
      </c>
      <c r="H15" s="20">
        <v>185518</v>
      </c>
      <c r="I15" s="17">
        <f t="shared" si="4"/>
        <v>122600</v>
      </c>
      <c r="J15" s="17">
        <f>122600-K15</f>
        <v>65328</v>
      </c>
      <c r="K15" s="17">
        <v>57272</v>
      </c>
      <c r="L15" s="17">
        <f t="shared" si="5"/>
        <v>504057</v>
      </c>
      <c r="M15" s="17">
        <f t="shared" si="1"/>
        <v>261267</v>
      </c>
      <c r="N15" s="17">
        <f t="shared" si="1"/>
        <v>242790</v>
      </c>
      <c r="O15" s="18">
        <f t="shared" si="2"/>
        <v>0.31037992610837439</v>
      </c>
      <c r="P15" s="18">
        <f t="shared" si="2"/>
        <v>0.33952826510721246</v>
      </c>
      <c r="Q15" s="18">
        <f t="shared" si="2"/>
        <v>0.28413107080163841</v>
      </c>
    </row>
    <row r="16" spans="1:17" s="14" customFormat="1" ht="25.5" customHeight="1">
      <c r="A16" s="36">
        <v>4</v>
      </c>
      <c r="B16" s="36" t="s">
        <v>16</v>
      </c>
      <c r="C16" s="19">
        <f t="shared" si="6"/>
        <v>350000</v>
      </c>
      <c r="D16" s="20"/>
      <c r="E16" s="20">
        <v>350000</v>
      </c>
      <c r="F16" s="17">
        <f t="shared" si="3"/>
        <v>70119</v>
      </c>
      <c r="G16" s="20"/>
      <c r="H16" s="20">
        <v>70119</v>
      </c>
      <c r="I16" s="17">
        <f t="shared" si="4"/>
        <v>30000</v>
      </c>
      <c r="J16" s="17"/>
      <c r="K16" s="17">
        <v>30000</v>
      </c>
      <c r="L16" s="17">
        <f t="shared" si="5"/>
        <v>100119</v>
      </c>
      <c r="M16" s="17">
        <f t="shared" si="1"/>
        <v>0</v>
      </c>
      <c r="N16" s="17">
        <f t="shared" si="1"/>
        <v>100119</v>
      </c>
      <c r="O16" s="18">
        <f t="shared" si="2"/>
        <v>0.28605428571428571</v>
      </c>
      <c r="P16" s="18"/>
      <c r="Q16" s="18">
        <f t="shared" si="2"/>
        <v>0.28605428571428571</v>
      </c>
    </row>
    <row r="17" spans="1:17" s="14" customFormat="1" ht="25.5" customHeight="1">
      <c r="A17" s="36">
        <v>5</v>
      </c>
      <c r="B17" s="37" t="s">
        <v>23</v>
      </c>
      <c r="C17" s="19">
        <f t="shared" si="6"/>
        <v>12000</v>
      </c>
      <c r="D17" s="20"/>
      <c r="E17" s="20">
        <v>12000</v>
      </c>
      <c r="F17" s="17">
        <f t="shared" si="3"/>
        <v>1961</v>
      </c>
      <c r="G17" s="20"/>
      <c r="H17" s="20">
        <v>1961</v>
      </c>
      <c r="I17" s="17">
        <f t="shared" si="4"/>
        <v>1300</v>
      </c>
      <c r="J17" s="17"/>
      <c r="K17" s="17">
        <v>1300</v>
      </c>
      <c r="L17" s="17">
        <f t="shared" si="5"/>
        <v>3261</v>
      </c>
      <c r="M17" s="17">
        <f t="shared" si="1"/>
        <v>0</v>
      </c>
      <c r="N17" s="17">
        <f t="shared" si="1"/>
        <v>3261</v>
      </c>
      <c r="O17" s="18">
        <f t="shared" si="2"/>
        <v>0.27174999999999999</v>
      </c>
      <c r="P17" s="18"/>
      <c r="Q17" s="18">
        <f t="shared" si="2"/>
        <v>0.27174999999999999</v>
      </c>
    </row>
    <row r="18" spans="1:17" s="14" customFormat="1" ht="25.5" customHeight="1">
      <c r="A18" s="36">
        <v>6</v>
      </c>
      <c r="B18" s="36" t="s">
        <v>17</v>
      </c>
      <c r="C18" s="19">
        <f t="shared" si="6"/>
        <v>870000</v>
      </c>
      <c r="D18" s="20">
        <v>560000</v>
      </c>
      <c r="E18" s="20">
        <v>310000</v>
      </c>
      <c r="F18" s="17">
        <f t="shared" si="3"/>
        <v>221258</v>
      </c>
      <c r="G18" s="20">
        <v>148797</v>
      </c>
      <c r="H18" s="20">
        <v>72461</v>
      </c>
      <c r="I18" s="17">
        <f t="shared" si="4"/>
        <v>115000</v>
      </c>
      <c r="J18" s="17">
        <f>115000-K18</f>
        <v>76700</v>
      </c>
      <c r="K18" s="17">
        <v>38300</v>
      </c>
      <c r="L18" s="17">
        <f t="shared" si="5"/>
        <v>336258</v>
      </c>
      <c r="M18" s="17">
        <f t="shared" si="1"/>
        <v>225497</v>
      </c>
      <c r="N18" s="17">
        <f t="shared" si="1"/>
        <v>110761</v>
      </c>
      <c r="O18" s="18">
        <f t="shared" si="2"/>
        <v>0.38650344827586208</v>
      </c>
      <c r="P18" s="18">
        <f t="shared" si="2"/>
        <v>0.40267321428571429</v>
      </c>
      <c r="Q18" s="18">
        <f t="shared" si="2"/>
        <v>0.35729354838709676</v>
      </c>
    </row>
    <row r="19" spans="1:17" s="14" customFormat="1" ht="25.5" customHeight="1">
      <c r="A19" s="36">
        <v>7</v>
      </c>
      <c r="B19" s="38" t="s">
        <v>24</v>
      </c>
      <c r="C19" s="19">
        <f t="shared" si="6"/>
        <v>615000</v>
      </c>
      <c r="D19" s="20">
        <v>615000</v>
      </c>
      <c r="E19" s="20"/>
      <c r="F19" s="17">
        <f t="shared" si="3"/>
        <v>112860</v>
      </c>
      <c r="G19" s="20">
        <v>112860</v>
      </c>
      <c r="H19" s="20">
        <v>0</v>
      </c>
      <c r="I19" s="17">
        <f t="shared" si="4"/>
        <v>43000</v>
      </c>
      <c r="J19" s="17">
        <v>43000</v>
      </c>
      <c r="K19" s="17"/>
      <c r="L19" s="17">
        <f t="shared" si="5"/>
        <v>155860</v>
      </c>
      <c r="M19" s="17">
        <f t="shared" si="1"/>
        <v>155860</v>
      </c>
      <c r="N19" s="17">
        <f t="shared" si="1"/>
        <v>0</v>
      </c>
      <c r="O19" s="18">
        <f t="shared" si="2"/>
        <v>0.25343089430894311</v>
      </c>
      <c r="P19" s="18">
        <f t="shared" si="2"/>
        <v>0.25343089430894311</v>
      </c>
      <c r="Q19" s="18"/>
    </row>
    <row r="20" spans="1:17" s="14" customFormat="1" ht="25.5" customHeight="1">
      <c r="A20" s="36">
        <v>8</v>
      </c>
      <c r="B20" s="38" t="s">
        <v>29</v>
      </c>
      <c r="C20" s="19">
        <f t="shared" si="6"/>
        <v>420000</v>
      </c>
      <c r="D20" s="20">
        <v>379200</v>
      </c>
      <c r="E20" s="20">
        <v>40800</v>
      </c>
      <c r="F20" s="17">
        <f t="shared" si="3"/>
        <v>95364</v>
      </c>
      <c r="G20" s="20">
        <v>73758</v>
      </c>
      <c r="H20" s="20">
        <v>21606</v>
      </c>
      <c r="I20" s="17">
        <f t="shared" si="4"/>
        <v>40000</v>
      </c>
      <c r="J20" s="17">
        <f>40000-K20</f>
        <v>37000</v>
      </c>
      <c r="K20" s="17">
        <v>3000</v>
      </c>
      <c r="L20" s="17">
        <f t="shared" si="5"/>
        <v>135364</v>
      </c>
      <c r="M20" s="17">
        <f t="shared" si="1"/>
        <v>110758</v>
      </c>
      <c r="N20" s="17">
        <f t="shared" si="1"/>
        <v>24606</v>
      </c>
      <c r="O20" s="18">
        <f t="shared" si="2"/>
        <v>0.32229523809523808</v>
      </c>
      <c r="P20" s="18">
        <f t="shared" si="2"/>
        <v>0.29208333333333331</v>
      </c>
      <c r="Q20" s="18">
        <f t="shared" si="2"/>
        <v>0.60308823529411759</v>
      </c>
    </row>
    <row r="21" spans="1:17" s="14" customFormat="1" ht="25.5" customHeight="1">
      <c r="A21" s="36">
        <v>9</v>
      </c>
      <c r="B21" s="38" t="s">
        <v>30</v>
      </c>
      <c r="C21" s="19">
        <f t="shared" si="6"/>
        <v>988000</v>
      </c>
      <c r="D21" s="20">
        <v>525600</v>
      </c>
      <c r="E21" s="20">
        <v>462400</v>
      </c>
      <c r="F21" s="17">
        <f t="shared" si="3"/>
        <v>111489</v>
      </c>
      <c r="G21" s="20"/>
      <c r="H21" s="20">
        <v>111489</v>
      </c>
      <c r="I21" s="17">
        <f t="shared" si="4"/>
        <v>35000</v>
      </c>
      <c r="J21" s="17"/>
      <c r="K21" s="17">
        <v>35000</v>
      </c>
      <c r="L21" s="17">
        <f t="shared" si="5"/>
        <v>146489</v>
      </c>
      <c r="M21" s="17">
        <f t="shared" si="1"/>
        <v>0</v>
      </c>
      <c r="N21" s="17">
        <f t="shared" si="1"/>
        <v>146489</v>
      </c>
      <c r="O21" s="18">
        <f t="shared" si="2"/>
        <v>0.14826821862348177</v>
      </c>
      <c r="P21" s="18">
        <f t="shared" si="2"/>
        <v>0</v>
      </c>
      <c r="Q21" s="18">
        <f t="shared" si="2"/>
        <v>0.31680147058823527</v>
      </c>
    </row>
    <row r="22" spans="1:17" s="14" customFormat="1" ht="25.5" customHeight="1">
      <c r="A22" s="36">
        <v>10</v>
      </c>
      <c r="B22" s="38" t="s">
        <v>31</v>
      </c>
      <c r="C22" s="19">
        <f t="shared" si="6"/>
        <v>400000</v>
      </c>
      <c r="D22" s="21">
        <v>387530</v>
      </c>
      <c r="E22" s="21">
        <v>12470</v>
      </c>
      <c r="F22" s="17">
        <f t="shared" si="3"/>
        <v>12705</v>
      </c>
      <c r="G22" s="20">
        <v>7212</v>
      </c>
      <c r="H22" s="20">
        <v>5493</v>
      </c>
      <c r="I22" s="17">
        <f t="shared" si="4"/>
        <v>10000</v>
      </c>
      <c r="J22" s="17">
        <v>10000</v>
      </c>
      <c r="K22" s="17"/>
      <c r="L22" s="17">
        <f t="shared" si="5"/>
        <v>22705</v>
      </c>
      <c r="M22" s="17">
        <f t="shared" si="1"/>
        <v>17212</v>
      </c>
      <c r="N22" s="17">
        <f t="shared" si="1"/>
        <v>5493</v>
      </c>
      <c r="O22" s="18">
        <f t="shared" si="2"/>
        <v>5.67625E-2</v>
      </c>
      <c r="P22" s="18">
        <f t="shared" si="2"/>
        <v>4.4414625964441463E-2</v>
      </c>
      <c r="Q22" s="18">
        <f t="shared" si="2"/>
        <v>0.44049719326383319</v>
      </c>
    </row>
    <row r="23" spans="1:17" s="14" customFormat="1" ht="25.5" customHeight="1">
      <c r="A23" s="36">
        <v>11</v>
      </c>
      <c r="B23" s="38" t="s">
        <v>37</v>
      </c>
      <c r="C23" s="19">
        <f t="shared" si="6"/>
        <v>27000</v>
      </c>
      <c r="D23" s="21">
        <v>27000</v>
      </c>
      <c r="E23" s="20"/>
      <c r="F23" s="17">
        <f t="shared" si="3"/>
        <v>628</v>
      </c>
      <c r="G23" s="20">
        <v>628</v>
      </c>
      <c r="H23" s="20"/>
      <c r="I23" s="17">
        <f t="shared" si="4"/>
        <v>2000</v>
      </c>
      <c r="J23" s="17">
        <v>2000</v>
      </c>
      <c r="K23" s="17"/>
      <c r="L23" s="17">
        <f t="shared" si="5"/>
        <v>2628</v>
      </c>
      <c r="M23" s="17">
        <f t="shared" si="1"/>
        <v>2628</v>
      </c>
      <c r="N23" s="17">
        <f t="shared" si="1"/>
        <v>0</v>
      </c>
      <c r="O23" s="18">
        <f t="shared" si="2"/>
        <v>9.7333333333333327E-2</v>
      </c>
      <c r="P23" s="18">
        <f t="shared" si="2"/>
        <v>9.7333333333333327E-2</v>
      </c>
      <c r="Q23" s="18"/>
    </row>
    <row r="24" spans="1:17" s="14" customFormat="1" ht="25.5" customHeight="1">
      <c r="A24" s="36">
        <v>12</v>
      </c>
      <c r="B24" s="15" t="s">
        <v>32</v>
      </c>
      <c r="C24" s="22">
        <f t="shared" si="6"/>
        <v>210000</v>
      </c>
      <c r="D24" s="23">
        <v>103000</v>
      </c>
      <c r="E24" s="23">
        <v>107000</v>
      </c>
      <c r="F24" s="17">
        <f t="shared" si="3"/>
        <v>30703</v>
      </c>
      <c r="G24" s="23">
        <f>16959-4652</f>
        <v>12307</v>
      </c>
      <c r="H24" s="23">
        <f>13744+4652</f>
        <v>18396</v>
      </c>
      <c r="I24" s="17">
        <f t="shared" si="4"/>
        <v>15000</v>
      </c>
      <c r="J24" s="17">
        <f>15000-K24</f>
        <v>7007</v>
      </c>
      <c r="K24" s="17">
        <v>7993</v>
      </c>
      <c r="L24" s="17">
        <f t="shared" si="5"/>
        <v>45703</v>
      </c>
      <c r="M24" s="17">
        <f t="shared" si="1"/>
        <v>19314</v>
      </c>
      <c r="N24" s="17">
        <f t="shared" si="1"/>
        <v>26389</v>
      </c>
      <c r="O24" s="18">
        <f t="shared" si="2"/>
        <v>0.21763333333333335</v>
      </c>
      <c r="P24" s="18">
        <f t="shared" si="2"/>
        <v>0.18751456310679612</v>
      </c>
      <c r="Q24" s="18">
        <f t="shared" si="2"/>
        <v>0.24662616822429906</v>
      </c>
    </row>
    <row r="25" spans="1:17" s="14" customFormat="1" ht="25.5" customHeight="1">
      <c r="A25" s="36">
        <v>13</v>
      </c>
      <c r="B25" s="38" t="s">
        <v>53</v>
      </c>
      <c r="C25" s="19">
        <f t="shared" si="6"/>
        <v>2000</v>
      </c>
      <c r="D25" s="20"/>
      <c r="E25" s="21">
        <v>2000</v>
      </c>
      <c r="F25" s="17">
        <f t="shared" si="3"/>
        <v>383</v>
      </c>
      <c r="G25" s="20"/>
      <c r="H25" s="20">
        <v>383</v>
      </c>
      <c r="I25" s="17">
        <f t="shared" si="4"/>
        <v>100</v>
      </c>
      <c r="J25" s="17"/>
      <c r="K25" s="17">
        <v>100</v>
      </c>
      <c r="L25" s="17">
        <f>F25+I25</f>
        <v>483</v>
      </c>
      <c r="M25" s="17">
        <f>G25+J25</f>
        <v>0</v>
      </c>
      <c r="N25" s="17">
        <f>H25+K25</f>
        <v>483</v>
      </c>
      <c r="O25" s="18">
        <f t="shared" si="2"/>
        <v>0.24149999999999999</v>
      </c>
      <c r="P25" s="18"/>
      <c r="Q25" s="18">
        <f t="shared" si="2"/>
        <v>0.24149999999999999</v>
      </c>
    </row>
    <row r="26" spans="1:17" s="14" customFormat="1" ht="25.5" customHeight="1">
      <c r="A26" s="36">
        <v>14</v>
      </c>
      <c r="B26" s="38" t="s">
        <v>33</v>
      </c>
      <c r="C26" s="19">
        <f t="shared" si="6"/>
        <v>2000</v>
      </c>
      <c r="D26" s="20">
        <v>2000</v>
      </c>
      <c r="E26" s="20"/>
      <c r="F26" s="17">
        <f t="shared" si="3"/>
        <v>239</v>
      </c>
      <c r="G26" s="20">
        <v>239</v>
      </c>
      <c r="H26" s="20"/>
      <c r="I26" s="17">
        <f t="shared" si="4"/>
        <v>0</v>
      </c>
      <c r="J26" s="17"/>
      <c r="K26" s="17"/>
      <c r="L26" s="17">
        <f t="shared" si="5"/>
        <v>239</v>
      </c>
      <c r="M26" s="17">
        <f t="shared" si="1"/>
        <v>239</v>
      </c>
      <c r="N26" s="17">
        <f t="shared" si="1"/>
        <v>0</v>
      </c>
      <c r="O26" s="18">
        <f t="shared" si="2"/>
        <v>0.1195</v>
      </c>
      <c r="P26" s="18">
        <f t="shared" si="2"/>
        <v>0.1195</v>
      </c>
      <c r="Q26" s="18"/>
    </row>
    <row r="27" spans="1:17" s="14" customFormat="1" ht="25.5" customHeight="1">
      <c r="A27" s="36">
        <v>15</v>
      </c>
      <c r="B27" s="38" t="s">
        <v>34</v>
      </c>
      <c r="C27" s="19">
        <f t="shared" si="6"/>
        <v>1650000</v>
      </c>
      <c r="D27" s="20">
        <v>1650000</v>
      </c>
      <c r="E27" s="20"/>
      <c r="F27" s="17">
        <f t="shared" si="3"/>
        <v>274426</v>
      </c>
      <c r="G27" s="20">
        <v>274426</v>
      </c>
      <c r="H27" s="20"/>
      <c r="I27" s="17">
        <f t="shared" si="4"/>
        <v>160000</v>
      </c>
      <c r="J27" s="17">
        <v>160000</v>
      </c>
      <c r="K27" s="17"/>
      <c r="L27" s="17">
        <f t="shared" si="5"/>
        <v>434426</v>
      </c>
      <c r="M27" s="17">
        <f t="shared" si="1"/>
        <v>434426</v>
      </c>
      <c r="N27" s="17">
        <f t="shared" si="1"/>
        <v>0</v>
      </c>
      <c r="O27" s="18">
        <f t="shared" si="2"/>
        <v>0.26328848484848483</v>
      </c>
      <c r="P27" s="18">
        <f t="shared" si="2"/>
        <v>0.26328848484848483</v>
      </c>
      <c r="Q27" s="18"/>
    </row>
    <row r="28" spans="1:17" s="8" customFormat="1" ht="25.5" customHeight="1">
      <c r="A28" s="39" t="s">
        <v>10</v>
      </c>
      <c r="B28" s="40" t="s">
        <v>35</v>
      </c>
      <c r="C28" s="41">
        <f t="shared" si="6"/>
        <v>1300000</v>
      </c>
      <c r="D28" s="42">
        <v>1300000</v>
      </c>
      <c r="E28" s="42"/>
      <c r="F28" s="25">
        <f t="shared" si="3"/>
        <v>291737</v>
      </c>
      <c r="G28" s="24">
        <v>291737</v>
      </c>
      <c r="H28" s="24"/>
      <c r="I28" s="25">
        <f t="shared" si="4"/>
        <v>120000</v>
      </c>
      <c r="J28" s="25">
        <v>120000</v>
      </c>
      <c r="K28" s="25"/>
      <c r="L28" s="25">
        <f t="shared" si="5"/>
        <v>411737</v>
      </c>
      <c r="M28" s="25">
        <f t="shared" si="1"/>
        <v>411737</v>
      </c>
      <c r="N28" s="25">
        <f t="shared" si="1"/>
        <v>0</v>
      </c>
      <c r="O28" s="26">
        <f t="shared" si="2"/>
        <v>0.31672076923076925</v>
      </c>
      <c r="P28" s="26">
        <f t="shared" si="2"/>
        <v>0.31672076923076925</v>
      </c>
      <c r="Q28" s="26"/>
    </row>
  </sheetData>
  <mergeCells count="12">
    <mergeCell ref="L6:N6"/>
    <mergeCell ref="O6:Q6"/>
    <mergeCell ref="M1:Q1"/>
    <mergeCell ref="A2:Q2"/>
    <mergeCell ref="A3:Q3"/>
    <mergeCell ref="A4:Q4"/>
    <mergeCell ref="M5:Q5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59</vt:lpstr>
      <vt:lpstr>goc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Đỗ Thị Hồng Thắm</cp:lastModifiedBy>
  <cp:lastPrinted>2025-04-14T03:10:24Z</cp:lastPrinted>
  <dcterms:created xsi:type="dcterms:W3CDTF">2012-03-10T01:44:24Z</dcterms:created>
  <dcterms:modified xsi:type="dcterms:W3CDTF">2025-04-18T01:26:36Z</dcterms:modified>
</cp:coreProperties>
</file>