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Ho so Quan ly Ngan sach\Cong khai tai chinh NS\Nop bao cao trang CKNS BTC\NAM 2024\6. BS QT NSNN 2022\"/>
    </mc:Choice>
  </mc:AlternateContent>
  <bookViews>
    <workbookView xWindow="0" yWindow="0" windowWidth="20496" windowHeight="7656"/>
  </bookViews>
  <sheets>
    <sheet name="SL 64" sheetId="73" r:id="rId1"/>
  </sheets>
  <definedNames>
    <definedName name="_xlnm.Print_Titles" localSheetId="0">'SL 64'!$6:$8</definedName>
  </definedNames>
  <calcPr calcId="162913"/>
</workbook>
</file>

<file path=xl/calcChain.xml><?xml version="1.0" encoding="utf-8"?>
<calcChain xmlns="http://schemas.openxmlformats.org/spreadsheetml/2006/main">
  <c r="H68" i="73" l="1"/>
  <c r="H69" i="73"/>
  <c r="F103" i="73" l="1"/>
  <c r="C103" i="73"/>
  <c r="F102" i="73"/>
  <c r="C102" i="73"/>
  <c r="F101" i="73"/>
  <c r="F100" i="73" s="1"/>
  <c r="C101" i="73"/>
  <c r="C100" i="73" s="1"/>
  <c r="H100" i="73"/>
  <c r="G100" i="73"/>
  <c r="E100" i="73"/>
  <c r="D100" i="73"/>
  <c r="F99" i="73"/>
  <c r="C99" i="73"/>
  <c r="F98" i="73"/>
  <c r="C98" i="73"/>
  <c r="F97" i="73"/>
  <c r="C97" i="73"/>
  <c r="H96" i="73"/>
  <c r="G96" i="73"/>
  <c r="F96" i="73"/>
  <c r="E96" i="73"/>
  <c r="D96" i="73"/>
  <c r="C96" i="73"/>
  <c r="F95" i="73"/>
  <c r="C95" i="73"/>
  <c r="F94" i="73"/>
  <c r="C94" i="73"/>
  <c r="J93" i="73"/>
  <c r="F93" i="73"/>
  <c r="C93" i="73"/>
  <c r="C86" i="73" s="1"/>
  <c r="C85" i="73" s="1"/>
  <c r="C83" i="73" s="1"/>
  <c r="F92" i="73"/>
  <c r="C92" i="73"/>
  <c r="J91" i="73"/>
  <c r="F91" i="73"/>
  <c r="I91" i="73" s="1"/>
  <c r="C91" i="73"/>
  <c r="K90" i="73"/>
  <c r="J90" i="73"/>
  <c r="F90" i="73"/>
  <c r="I90" i="73" s="1"/>
  <c r="C90" i="73"/>
  <c r="F89" i="73"/>
  <c r="C89" i="73"/>
  <c r="F88" i="73"/>
  <c r="C88" i="73"/>
  <c r="F87" i="73"/>
  <c r="F86" i="73" s="1"/>
  <c r="C87" i="73"/>
  <c r="H86" i="73"/>
  <c r="K86" i="73" s="1"/>
  <c r="G86" i="73"/>
  <c r="J86" i="73" s="1"/>
  <c r="E86" i="73"/>
  <c r="E85" i="73" s="1"/>
  <c r="E83" i="73" s="1"/>
  <c r="D86" i="73"/>
  <c r="H85" i="73"/>
  <c r="K85" i="73" s="1"/>
  <c r="D85" i="73"/>
  <c r="D83" i="73" s="1"/>
  <c r="D79" i="73" s="1"/>
  <c r="J84" i="73"/>
  <c r="F84" i="73"/>
  <c r="I84" i="73" s="1"/>
  <c r="C84" i="73"/>
  <c r="J82" i="73"/>
  <c r="I82" i="73"/>
  <c r="F82" i="73"/>
  <c r="C82" i="73"/>
  <c r="J81" i="73"/>
  <c r="F81" i="73"/>
  <c r="C81" i="73"/>
  <c r="I81" i="73" s="1"/>
  <c r="H80" i="73"/>
  <c r="G80" i="73"/>
  <c r="J80" i="73" s="1"/>
  <c r="F80" i="73"/>
  <c r="I80" i="73" s="1"/>
  <c r="E80" i="73"/>
  <c r="E79" i="73" s="1"/>
  <c r="D80" i="73"/>
  <c r="C80" i="73"/>
  <c r="C79" i="73" s="1"/>
  <c r="F78" i="73"/>
  <c r="C78" i="73"/>
  <c r="F77" i="73"/>
  <c r="C77" i="73"/>
  <c r="C76" i="73" s="1"/>
  <c r="H76" i="73"/>
  <c r="G76" i="73"/>
  <c r="F76" i="73"/>
  <c r="E76" i="73"/>
  <c r="D76" i="73"/>
  <c r="F75" i="73"/>
  <c r="C75" i="73"/>
  <c r="F74" i="73"/>
  <c r="F73" i="73" s="1"/>
  <c r="C74" i="73"/>
  <c r="H73" i="73"/>
  <c r="G73" i="73"/>
  <c r="E73" i="73"/>
  <c r="D73" i="73"/>
  <c r="C73" i="73"/>
  <c r="F72" i="73"/>
  <c r="C72" i="73"/>
  <c r="F71" i="73"/>
  <c r="F70" i="73" s="1"/>
  <c r="C71" i="73"/>
  <c r="C70" i="73" s="1"/>
  <c r="H70" i="73"/>
  <c r="G70" i="73"/>
  <c r="E70" i="73"/>
  <c r="D70" i="73"/>
  <c r="G69" i="73"/>
  <c r="F69" i="73"/>
  <c r="E69" i="73"/>
  <c r="D69" i="73"/>
  <c r="C69" i="73"/>
  <c r="H67" i="73"/>
  <c r="G68" i="73"/>
  <c r="F68" i="73"/>
  <c r="F67" i="73" s="1"/>
  <c r="E68" i="73"/>
  <c r="E67" i="73" s="1"/>
  <c r="D68" i="73"/>
  <c r="C68" i="73"/>
  <c r="C67" i="73" s="1"/>
  <c r="G67" i="73"/>
  <c r="D67" i="73"/>
  <c r="F65" i="73"/>
  <c r="C65" i="73"/>
  <c r="F64" i="73"/>
  <c r="C64" i="73"/>
  <c r="K63" i="73"/>
  <c r="J63" i="73"/>
  <c r="F63" i="73"/>
  <c r="C63" i="73"/>
  <c r="I63" i="73" s="1"/>
  <c r="J62" i="73"/>
  <c r="F62" i="73"/>
  <c r="I62" i="73" s="1"/>
  <c r="C62" i="73"/>
  <c r="F61" i="73"/>
  <c r="C61" i="73"/>
  <c r="K60" i="73"/>
  <c r="J60" i="73"/>
  <c r="I60" i="73"/>
  <c r="F60" i="73"/>
  <c r="C60" i="73"/>
  <c r="K59" i="73"/>
  <c r="J59" i="73"/>
  <c r="I59" i="73"/>
  <c r="F59" i="73"/>
  <c r="C59" i="73"/>
  <c r="K58" i="73"/>
  <c r="J58" i="73"/>
  <c r="I58" i="73"/>
  <c r="F58" i="73"/>
  <c r="C58" i="73"/>
  <c r="J57" i="73"/>
  <c r="H57" i="73"/>
  <c r="K57" i="73" s="1"/>
  <c r="G57" i="73"/>
  <c r="F57" i="73"/>
  <c r="I57" i="73" s="1"/>
  <c r="E57" i="73"/>
  <c r="D57" i="73"/>
  <c r="C57" i="73"/>
  <c r="K56" i="73"/>
  <c r="J56" i="73"/>
  <c r="I56" i="73"/>
  <c r="F56" i="73"/>
  <c r="C56" i="73"/>
  <c r="K55" i="73"/>
  <c r="J55" i="73"/>
  <c r="I55" i="73"/>
  <c r="F55" i="73"/>
  <c r="C55" i="73"/>
  <c r="K54" i="73"/>
  <c r="J54" i="73"/>
  <c r="I54" i="73"/>
  <c r="F54" i="73"/>
  <c r="C54" i="73"/>
  <c r="K53" i="73"/>
  <c r="J53" i="73"/>
  <c r="F53" i="73"/>
  <c r="I53" i="73" s="1"/>
  <c r="C53" i="73"/>
  <c r="H52" i="73"/>
  <c r="K52" i="73" s="1"/>
  <c r="G52" i="73"/>
  <c r="J52" i="73" s="1"/>
  <c r="E52" i="73"/>
  <c r="D52" i="73"/>
  <c r="C52" i="73"/>
  <c r="K51" i="73"/>
  <c r="J51" i="73"/>
  <c r="I51" i="73"/>
  <c r="F51" i="73"/>
  <c r="C51" i="73"/>
  <c r="K50" i="73"/>
  <c r="J50" i="73"/>
  <c r="I50" i="73"/>
  <c r="F50" i="73"/>
  <c r="C50" i="73"/>
  <c r="K49" i="73"/>
  <c r="J49" i="73"/>
  <c r="F49" i="73"/>
  <c r="I49" i="73" s="1"/>
  <c r="C49" i="73"/>
  <c r="K48" i="73"/>
  <c r="J48" i="73"/>
  <c r="F48" i="73"/>
  <c r="I48" i="73" s="1"/>
  <c r="C48" i="73"/>
  <c r="K47" i="73"/>
  <c r="J47" i="73"/>
  <c r="F47" i="73"/>
  <c r="I47" i="73" s="1"/>
  <c r="C47" i="73"/>
  <c r="K46" i="73"/>
  <c r="J46" i="73"/>
  <c r="F46" i="73"/>
  <c r="C46" i="73"/>
  <c r="I46" i="73" s="1"/>
  <c r="K45" i="73"/>
  <c r="J45" i="73"/>
  <c r="F45" i="73"/>
  <c r="C45" i="73"/>
  <c r="I45" i="73" s="1"/>
  <c r="K44" i="73"/>
  <c r="J44" i="73"/>
  <c r="I44" i="73"/>
  <c r="F44" i="73"/>
  <c r="C44" i="73"/>
  <c r="H43" i="73"/>
  <c r="K43" i="73" s="1"/>
  <c r="G43" i="73"/>
  <c r="F43" i="73"/>
  <c r="E43" i="73"/>
  <c r="D43" i="73"/>
  <c r="J43" i="73" s="1"/>
  <c r="K42" i="73"/>
  <c r="J42" i="73"/>
  <c r="F42" i="73"/>
  <c r="C42" i="73"/>
  <c r="I42" i="73" s="1"/>
  <c r="K41" i="73"/>
  <c r="J41" i="73"/>
  <c r="F41" i="73"/>
  <c r="C41" i="73"/>
  <c r="I41" i="73" s="1"/>
  <c r="K40" i="73"/>
  <c r="J40" i="73"/>
  <c r="I40" i="73"/>
  <c r="F40" i="73"/>
  <c r="C40" i="73"/>
  <c r="K39" i="73"/>
  <c r="J39" i="73"/>
  <c r="F39" i="73"/>
  <c r="I39" i="73" s="1"/>
  <c r="C39" i="73"/>
  <c r="J38" i="73"/>
  <c r="F38" i="73"/>
  <c r="I38" i="73" s="1"/>
  <c r="C38" i="73"/>
  <c r="K37" i="73"/>
  <c r="J37" i="73"/>
  <c r="F37" i="73"/>
  <c r="C37" i="73"/>
  <c r="I37" i="73" s="1"/>
  <c r="K36" i="73"/>
  <c r="J36" i="73"/>
  <c r="F36" i="73"/>
  <c r="C36" i="73"/>
  <c r="I36" i="73" s="1"/>
  <c r="K35" i="73"/>
  <c r="H35" i="73"/>
  <c r="G35" i="73"/>
  <c r="J35" i="73" s="1"/>
  <c r="F35" i="73"/>
  <c r="E35" i="73"/>
  <c r="D35" i="73"/>
  <c r="J34" i="73"/>
  <c r="H34" i="73"/>
  <c r="K34" i="73" s="1"/>
  <c r="G34" i="73"/>
  <c r="E34" i="73"/>
  <c r="D34" i="73"/>
  <c r="K33" i="73"/>
  <c r="J33" i="73"/>
  <c r="F33" i="73"/>
  <c r="I33" i="73" s="1"/>
  <c r="C33" i="73"/>
  <c r="K32" i="73"/>
  <c r="J32" i="73"/>
  <c r="F32" i="73"/>
  <c r="I32" i="73" s="1"/>
  <c r="C32" i="73"/>
  <c r="F31" i="73"/>
  <c r="C31" i="73"/>
  <c r="J30" i="73"/>
  <c r="F30" i="73"/>
  <c r="I30" i="73" s="1"/>
  <c r="C30" i="73"/>
  <c r="J29" i="73"/>
  <c r="F29" i="73"/>
  <c r="I29" i="73" s="1"/>
  <c r="C29" i="73"/>
  <c r="J28" i="73"/>
  <c r="F28" i="73"/>
  <c r="I28" i="73" s="1"/>
  <c r="C28" i="73"/>
  <c r="J27" i="73"/>
  <c r="F27" i="73"/>
  <c r="I27" i="73" s="1"/>
  <c r="C27" i="73"/>
  <c r="F26" i="73"/>
  <c r="C26" i="73"/>
  <c r="F25" i="73"/>
  <c r="C25" i="73"/>
  <c r="J24" i="73"/>
  <c r="I24" i="73"/>
  <c r="F24" i="73"/>
  <c r="C24" i="73"/>
  <c r="J23" i="73"/>
  <c r="F23" i="73"/>
  <c r="I23" i="73" s="1"/>
  <c r="C23" i="73"/>
  <c r="F22" i="73"/>
  <c r="C22" i="73"/>
  <c r="J21" i="73"/>
  <c r="F21" i="73"/>
  <c r="I21" i="73" s="1"/>
  <c r="C21" i="73"/>
  <c r="J20" i="73"/>
  <c r="F20" i="73"/>
  <c r="I20" i="73" s="1"/>
  <c r="C20" i="73"/>
  <c r="J19" i="73"/>
  <c r="F19" i="73"/>
  <c r="I19" i="73" s="1"/>
  <c r="C19" i="73"/>
  <c r="H18" i="73"/>
  <c r="K18" i="73" s="1"/>
  <c r="G18" i="73"/>
  <c r="J18" i="73" s="1"/>
  <c r="E18" i="73"/>
  <c r="D18" i="73"/>
  <c r="C18" i="73"/>
  <c r="J17" i="73"/>
  <c r="F17" i="73"/>
  <c r="I17" i="73" s="1"/>
  <c r="C17" i="73"/>
  <c r="J16" i="73"/>
  <c r="F16" i="73"/>
  <c r="C16" i="73"/>
  <c r="C13" i="73" s="1"/>
  <c r="C12" i="73" s="1"/>
  <c r="C11" i="73" s="1"/>
  <c r="K15" i="73"/>
  <c r="J15" i="73"/>
  <c r="I15" i="73"/>
  <c r="F15" i="73"/>
  <c r="C15" i="73"/>
  <c r="K14" i="73"/>
  <c r="J14" i="73"/>
  <c r="F14" i="73"/>
  <c r="I14" i="73" s="1"/>
  <c r="C14" i="73"/>
  <c r="H13" i="73"/>
  <c r="K13" i="73" s="1"/>
  <c r="G13" i="73"/>
  <c r="E13" i="73"/>
  <c r="D13" i="73"/>
  <c r="G12" i="73"/>
  <c r="G11" i="73" s="1"/>
  <c r="E12" i="73"/>
  <c r="D12" i="73"/>
  <c r="D11" i="73" s="1"/>
  <c r="D10" i="73" s="1"/>
  <c r="E11" i="73"/>
  <c r="E10" i="73" s="1"/>
  <c r="F13" i="73" l="1"/>
  <c r="F12" i="73" s="1"/>
  <c r="F11" i="73" s="1"/>
  <c r="J13" i="73"/>
  <c r="C66" i="73"/>
  <c r="G10" i="73"/>
  <c r="J11" i="73"/>
  <c r="E66" i="73"/>
  <c r="I43" i="73"/>
  <c r="E9" i="73"/>
  <c r="D9" i="73"/>
  <c r="H79" i="73"/>
  <c r="K79" i="73" s="1"/>
  <c r="D66" i="73"/>
  <c r="I86" i="73"/>
  <c r="F85" i="73"/>
  <c r="H12" i="73"/>
  <c r="F52" i="73"/>
  <c r="I52" i="73" s="1"/>
  <c r="G85" i="73"/>
  <c r="I16" i="73"/>
  <c r="C35" i="73"/>
  <c r="I93" i="73"/>
  <c r="J12" i="73"/>
  <c r="F18" i="73"/>
  <c r="I18" i="73" s="1"/>
  <c r="C43" i="73"/>
  <c r="H83" i="73"/>
  <c r="K83" i="73" s="1"/>
  <c r="I12" i="73" l="1"/>
  <c r="I13" i="73"/>
  <c r="I85" i="73"/>
  <c r="F83" i="73"/>
  <c r="C34" i="73"/>
  <c r="C10" i="73" s="1"/>
  <c r="C9" i="73" s="1"/>
  <c r="I35" i="73"/>
  <c r="J10" i="73"/>
  <c r="K12" i="73"/>
  <c r="H11" i="73"/>
  <c r="F34" i="73"/>
  <c r="I34" i="73" s="1"/>
  <c r="H66" i="73"/>
  <c r="K66" i="73" s="1"/>
  <c r="J85" i="73"/>
  <c r="G83" i="73"/>
  <c r="I11" i="73"/>
  <c r="I83" i="73" l="1"/>
  <c r="F79" i="73"/>
  <c r="H10" i="73"/>
  <c r="K11" i="73"/>
  <c r="F10" i="73"/>
  <c r="J83" i="73"/>
  <c r="G79" i="73"/>
  <c r="I79" i="73" l="1"/>
  <c r="F66" i="73"/>
  <c r="I66" i="73" s="1"/>
  <c r="I10" i="73"/>
  <c r="J79" i="73"/>
  <c r="G66" i="73"/>
  <c r="H9" i="73"/>
  <c r="K9" i="73" s="1"/>
  <c r="K10" i="73"/>
  <c r="J66" i="73" l="1"/>
  <c r="G9" i="73"/>
  <c r="J9" i="73" s="1"/>
  <c r="F9" i="73"/>
  <c r="I9" i="73" s="1"/>
</calcChain>
</file>

<file path=xl/comments1.xml><?xml version="1.0" encoding="utf-8"?>
<comments xmlns="http://schemas.openxmlformats.org/spreadsheetml/2006/main">
  <authors>
    <author>Đỗ Thị Hồng Thắm</author>
  </authors>
  <commentList>
    <comment ref="G14" authorId="0" shapeId="0">
      <text>
        <r>
          <rPr>
            <b/>
            <sz val="9"/>
            <color indexed="81"/>
            <rFont val="Tahoma"/>
            <family val="2"/>
          </rPr>
          <t>Đỗ Thị Hồng Thắm:</t>
        </r>
        <r>
          <rPr>
            <sz val="9"/>
            <color indexed="81"/>
            <rFont val="Tahoma"/>
            <family val="2"/>
          </rPr>
          <t xml:space="preserve">
B53</t>
        </r>
      </text>
    </comment>
    <comment ref="G16" authorId="0" shapeId="0">
      <text>
        <r>
          <rPr>
            <b/>
            <sz val="9"/>
            <color indexed="81"/>
            <rFont val="Tahoma"/>
            <family val="2"/>
          </rPr>
          <t>Đỗ Thị Hồng Thắm:</t>
        </r>
        <r>
          <rPr>
            <sz val="9"/>
            <color indexed="81"/>
            <rFont val="Tahoma"/>
            <family val="2"/>
          </rPr>
          <t xml:space="preserve">
B53</t>
        </r>
      </text>
    </comment>
    <comment ref="H16" authorId="0" shapeId="0">
      <text>
        <r>
          <rPr>
            <b/>
            <sz val="9"/>
            <color indexed="81"/>
            <rFont val="Tahoma"/>
            <family val="2"/>
          </rPr>
          <t>Đỗ Thị Hồng Thắm:</t>
        </r>
        <r>
          <rPr>
            <sz val="9"/>
            <color indexed="81"/>
            <rFont val="Tahoma"/>
            <family val="2"/>
          </rPr>
          <t xml:space="preserve">
B53</t>
        </r>
      </text>
    </comment>
    <comment ref="H21" authorId="0" shapeId="0">
      <text>
        <r>
          <rPr>
            <b/>
            <sz val="9"/>
            <color indexed="81"/>
            <rFont val="Tahoma"/>
            <family val="2"/>
          </rPr>
          <t>Đỗ Thị Hồng Thắm:</t>
        </r>
        <r>
          <rPr>
            <sz val="9"/>
            <color indexed="81"/>
            <rFont val="Tahoma"/>
            <family val="2"/>
          </rPr>
          <t xml:space="preserve">
B53</t>
        </r>
      </text>
    </comment>
    <comment ref="H24" authorId="0" shapeId="0">
      <text>
        <r>
          <rPr>
            <b/>
            <sz val="9"/>
            <color indexed="81"/>
            <rFont val="Tahoma"/>
            <family val="2"/>
          </rPr>
          <t>Đỗ Thị Hồng Thắm:</t>
        </r>
        <r>
          <rPr>
            <sz val="9"/>
            <color indexed="81"/>
            <rFont val="Tahoma"/>
            <family val="2"/>
          </rPr>
          <t xml:space="preserve">
B53</t>
        </r>
      </text>
    </comment>
    <comment ref="H28" authorId="0" shapeId="0">
      <text>
        <r>
          <rPr>
            <b/>
            <sz val="9"/>
            <color indexed="81"/>
            <rFont val="Tahoma"/>
            <family val="2"/>
          </rPr>
          <t>Đỗ Thị Hồng Thắm:</t>
        </r>
        <r>
          <rPr>
            <sz val="9"/>
            <color indexed="81"/>
            <rFont val="Tahoma"/>
            <family val="2"/>
          </rPr>
          <t xml:space="preserve">
B53</t>
        </r>
      </text>
    </comment>
    <comment ref="H29" authorId="0" shapeId="0">
      <text>
        <r>
          <rPr>
            <b/>
            <sz val="9"/>
            <color indexed="81"/>
            <rFont val="Tahoma"/>
            <family val="2"/>
          </rPr>
          <t>Đỗ Thị Hồng Thắm:</t>
        </r>
        <r>
          <rPr>
            <sz val="9"/>
            <color indexed="81"/>
            <rFont val="Tahoma"/>
            <family val="2"/>
          </rPr>
          <t xml:space="preserve">
B53</t>
        </r>
      </text>
    </comment>
    <comment ref="H68" authorId="0" shapeId="0">
      <text>
        <r>
          <rPr>
            <b/>
            <sz val="9"/>
            <color indexed="81"/>
            <rFont val="Tahoma"/>
            <family val="2"/>
          </rPr>
          <t>Đỗ Thị Hồng Thắm:</t>
        </r>
        <r>
          <rPr>
            <sz val="9"/>
            <color indexed="81"/>
            <rFont val="Tahoma"/>
            <family val="2"/>
          </rPr>
          <t xml:space="preserve">
B53</t>
        </r>
      </text>
    </comment>
    <comment ref="H74" authorId="0" shapeId="0">
      <text>
        <r>
          <rPr>
            <b/>
            <sz val="9"/>
            <color indexed="81"/>
            <rFont val="Tahoma"/>
            <family val="2"/>
          </rPr>
          <t>Đỗ Thị Hồng Thắm:</t>
        </r>
        <r>
          <rPr>
            <sz val="9"/>
            <color indexed="81"/>
            <rFont val="Tahoma"/>
            <family val="2"/>
          </rPr>
          <t xml:space="preserve">
B53</t>
        </r>
      </text>
    </comment>
    <comment ref="H99" authorId="0" shapeId="0">
      <text>
        <r>
          <rPr>
            <b/>
            <sz val="9"/>
            <color indexed="81"/>
            <rFont val="Tahoma"/>
            <family val="2"/>
          </rPr>
          <t>Đỗ Thị Hồng Thắm:</t>
        </r>
        <r>
          <rPr>
            <sz val="9"/>
            <color indexed="81"/>
            <rFont val="Tahoma"/>
            <family val="2"/>
          </rPr>
          <t xml:space="preserve">
B53</t>
        </r>
      </text>
    </comment>
  </commentList>
</comments>
</file>

<file path=xl/sharedStrings.xml><?xml version="1.0" encoding="utf-8"?>
<sst xmlns="http://schemas.openxmlformats.org/spreadsheetml/2006/main" count="179" uniqueCount="140">
  <si>
    <t>Nội dung</t>
  </si>
  <si>
    <t>A</t>
  </si>
  <si>
    <t>B</t>
  </si>
  <si>
    <t>II</t>
  </si>
  <si>
    <t>III</t>
  </si>
  <si>
    <t>IV</t>
  </si>
  <si>
    <t>C</t>
  </si>
  <si>
    <t>I</t>
  </si>
  <si>
    <t>D</t>
  </si>
  <si>
    <t>Chi thường xuyên</t>
  </si>
  <si>
    <t>Chi trả nợ lãi các khoản do chính quyền địa phương vay</t>
  </si>
  <si>
    <t>Chi tạo nguồn, điều chỉnh tiền lương</t>
  </si>
  <si>
    <t>V</t>
  </si>
  <si>
    <t>Vốn trong nước</t>
  </si>
  <si>
    <t>Dự phòng ngân sách</t>
  </si>
  <si>
    <t>Chi các chương trình mục tiêu</t>
  </si>
  <si>
    <t>Chi các chương trình mục tiêu quốc gia</t>
  </si>
  <si>
    <t>Chi các chương trình mục tiêu, nhiệm vụ</t>
  </si>
  <si>
    <t>Chi đầu tư phát triển</t>
  </si>
  <si>
    <t>Chi đầu tư phát triển khác</t>
  </si>
  <si>
    <t>VI</t>
  </si>
  <si>
    <t>CHI CHUYỂN NGUỒN SANG NĂM SAU</t>
  </si>
  <si>
    <t>1=2+3</t>
  </si>
  <si>
    <t>4=5+6</t>
  </si>
  <si>
    <t>7=4/1</t>
  </si>
  <si>
    <t>8=5/2</t>
  </si>
  <si>
    <t>9=6/3</t>
  </si>
  <si>
    <t>Dự toán</t>
  </si>
  <si>
    <t>VII</t>
  </si>
  <si>
    <t>Vốn ngoài nước</t>
  </si>
  <si>
    <t>Quyết toán</t>
  </si>
  <si>
    <t>1.1</t>
  </si>
  <si>
    <t>1.2</t>
  </si>
  <si>
    <t>1.3</t>
  </si>
  <si>
    <t>1.4</t>
  </si>
  <si>
    <t>1.5</t>
  </si>
  <si>
    <t>1.6</t>
  </si>
  <si>
    <t>1.7</t>
  </si>
  <si>
    <t>1.8</t>
  </si>
  <si>
    <t>1.9</t>
  </si>
  <si>
    <t>CTMTQG Xây dựng nông thôn mới</t>
  </si>
  <si>
    <t>UBND TỈNH TÂY NINH</t>
  </si>
  <si>
    <t>Biểu số 64/CK-NSNN</t>
  </si>
  <si>
    <t>(Quyết toán đã được Hội đồng nhân dân phê chuẩn)</t>
  </si>
  <si>
    <t>a</t>
  </si>
  <si>
    <t>b</t>
  </si>
  <si>
    <t>2</t>
  </si>
  <si>
    <t>3</t>
  </si>
  <si>
    <t>Các nhiệm vụ chi khác</t>
  </si>
  <si>
    <t>CHI NỘP NGÂN SÁCH CẤP TRÊN</t>
  </si>
  <si>
    <t>Vốn đầu tư phát triển</t>
  </si>
  <si>
    <t>Vốn sự nghiệp</t>
  </si>
  <si>
    <t>2.1</t>
  </si>
  <si>
    <t>2.2</t>
  </si>
  <si>
    <t>Đơn vị tính: triệu đồng</t>
  </si>
  <si>
    <t>S
tt</t>
  </si>
  <si>
    <t>CHI CÂN ĐỐI NGÂN SÁCH ĐỊA PHƯƠNG</t>
  </si>
  <si>
    <t>Chi đầu tư XDCB</t>
  </si>
  <si>
    <t>*</t>
  </si>
  <si>
    <t>Chi XDCB theo nguồn</t>
  </si>
  <si>
    <t>Chi từ nguồn NSĐP</t>
  </si>
  <si>
    <t>Chi từ nguồn thu tiền sử dụng đất</t>
  </si>
  <si>
    <t>c</t>
  </si>
  <si>
    <t>Chi từ nguồn thu xổ số kiến thiết</t>
  </si>
  <si>
    <t>d</t>
  </si>
  <si>
    <t>Chi từ nguồn bội chi NSĐP</t>
  </si>
  <si>
    <t>e</t>
  </si>
  <si>
    <t>**</t>
  </si>
  <si>
    <t>Chi XDCB theo lĩnh vực</t>
  </si>
  <si>
    <t>Quốc phòng</t>
  </si>
  <si>
    <t>Giáo dục - đào tạo và dạy nghề</t>
  </si>
  <si>
    <t>Văn hóa thông tin</t>
  </si>
  <si>
    <t>Phát thanh, truyền hình, thông tấn</t>
  </si>
  <si>
    <t>Thể dục thể thao</t>
  </si>
  <si>
    <t>Bảo vệ môi trường</t>
  </si>
  <si>
    <t>Các hoạt động kinh tế</t>
  </si>
  <si>
    <t>Bảo đảm xã hội</t>
  </si>
  <si>
    <t>Chi đầu tư tạo lập Quỹ Phát triển đất</t>
  </si>
  <si>
    <t>Chi sự nghiệp kinh tế</t>
  </si>
  <si>
    <t>Sự nghiệp nông nghiệp</t>
  </si>
  <si>
    <t>Sự nghiệp lâm nghiệp</t>
  </si>
  <si>
    <t>Sự nghiệp thủy lợi</t>
  </si>
  <si>
    <t>Sự nghiệp Giao thông</t>
  </si>
  <si>
    <t>Sự nghiệp Kiến thiết thị chính</t>
  </si>
  <si>
    <t>f</t>
  </si>
  <si>
    <t>Sự nghiệp Kinh tế khác</t>
  </si>
  <si>
    <t>Sự nghiệp môi trường</t>
  </si>
  <si>
    <t>Chi SN Giáo dục - đào tạo và dạy nghề</t>
  </si>
  <si>
    <t>Sự nghiệp Giáo dục</t>
  </si>
  <si>
    <t>Sự nghiệp Đào tạo và dạy nghề</t>
  </si>
  <si>
    <t>Chi sự nghiệp Y tế</t>
  </si>
  <si>
    <t>Chi sự nghiệp Văn hóa thông tin</t>
  </si>
  <si>
    <t>Chi sự nghiệp phát thanh truyền hình</t>
  </si>
  <si>
    <t>Chi sự nghiệp thể dục thể thao</t>
  </si>
  <si>
    <t>Chi sự nghiệp khoa học và công nghệ</t>
  </si>
  <si>
    <t xml:space="preserve">Chi đảm bảo xã hội </t>
  </si>
  <si>
    <t>Chi quản lý hành chính</t>
  </si>
  <si>
    <t>Quản lý nhà nước</t>
  </si>
  <si>
    <t>Đảng</t>
  </si>
  <si>
    <t>MTTQ và các tổ chức chính trị xã hội</t>
  </si>
  <si>
    <t>Hội quần chúng</t>
  </si>
  <si>
    <t>Chi An ninh quốc phòng</t>
  </si>
  <si>
    <t>An ninh</t>
  </si>
  <si>
    <t>Chi khác ngân sách</t>
  </si>
  <si>
    <t>Chi bổ sung quỹ dự trữ tài chính địa phương</t>
  </si>
  <si>
    <t>CHI CÁC CHƯƠNG TRÌNH MỤC TIÊU, NHIỆM VỤ</t>
  </si>
  <si>
    <t>Chương trình Giảm nghèo bền vững</t>
  </si>
  <si>
    <t>II.1</t>
  </si>
  <si>
    <t>Đầu tư các dự án từ nguồn vốn nước ngoài</t>
  </si>
  <si>
    <t>Đầu tư các dự án từ nguồn vốn trong nước</t>
  </si>
  <si>
    <t>II.2</t>
  </si>
  <si>
    <t>Chi thực hiện một số nhiệm vụ, gồm:</t>
  </si>
  <si>
    <t>Dự án hoàn thiện, hiện đại hóa hồ sơ, bản đồ địa giới hành chính và xây dựng cơ sở dữ liệu địa giới hành chính</t>
  </si>
  <si>
    <t>Kinh phí thực hiện nhiệm vụ đảm bảo trật tự an toàn giao thông</t>
  </si>
  <si>
    <t>Kinh phí phân giới cắm mốc Việt Nam - Campuchia</t>
  </si>
  <si>
    <t>Hỗ trợ KP phòng chống dịch bệnh Covid - 19</t>
  </si>
  <si>
    <t>KP thực hiện công tác quản lý, bảo trì đường bộ địa phương</t>
  </si>
  <si>
    <t>So sánh Quyết toán/Dự toán (%)</t>
  </si>
  <si>
    <t>Tổng cộng</t>
  </si>
  <si>
    <t>Tỉnh</t>
  </si>
  <si>
    <t>Huyện, xã</t>
  </si>
  <si>
    <t xml:space="preserve">TỔNG CHI (A+B+C+D)  </t>
  </si>
  <si>
    <t xml:space="preserve">An ninh và trật tự an toàn xã hội </t>
  </si>
  <si>
    <t xml:space="preserve">Khoa học và công nghệ </t>
  </si>
  <si>
    <t xml:space="preserve">Y tế, dân số và gia đình </t>
  </si>
  <si>
    <t>Hoạt động của các cơ quan QLNN, Đảng, đoàn thể</t>
  </si>
  <si>
    <t>Chi trả nợ gốc các khoản vay đầu tư CSHT</t>
  </si>
  <si>
    <t>B.1</t>
  </si>
  <si>
    <t>B.2</t>
  </si>
  <si>
    <t>Chi ngân sách tỉnh</t>
  </si>
  <si>
    <t>Chi ngân sách huyện</t>
  </si>
  <si>
    <t>Chi ngân sách xã</t>
  </si>
  <si>
    <t>CTMTQG phát triển kinh tế - xã hội vùng đồng bào dân tộc thiểu số và miền núi</t>
  </si>
  <si>
    <t>Hỗ trợ Hội văn học nghệ thuật</t>
  </si>
  <si>
    <t>Hỗ trợ Hội nhà báo địa phương</t>
  </si>
  <si>
    <t>KP thực hiện Chương trình phát triển công tác xã hội và Chương trình trợ giúp xã hội đối với người tâm thần, trẻ em tự kỷ và người rối nhiễu tâm trí</t>
  </si>
  <si>
    <t>Hỗ trợ tiền thuê nhà cho người lao động trên địa bàn tỉnh theo Quyết định số 08/2022/QĐ-TTg ngày 28/3/2022 của Thủ tướng Chính phủ</t>
  </si>
  <si>
    <t xml:space="preserve">CTMT phát triển lâm nghiệp bền vững </t>
  </si>
  <si>
    <t xml:space="preserve">CTMT phát triển hệ thống trợ giúp xã hội </t>
  </si>
  <si>
    <t>QUYẾT TOÁN CHI NGÂN SÁCH ĐỊA PHƯƠNG, CHI NGÂN SÁCH CẤP TỈNH 
VÀ CHI NGÂN SÁCH HUYỆN THEO CƠ CẤU CHI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</si>
</sst>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_-;\-* #,##0.00\ _₫_-;_-* &quot;-&quot;??\ _₫_-;_-@_-"/>
    <numFmt numFmtId="164" formatCode="_(* #,##0_);_(* \(#,##0\);_(* &quot;-&quot;_);_(@_)"/>
    <numFmt numFmtId="165" formatCode="_(&quot;$&quot;* #,##0.00_);_(&quot;$&quot;* \(#,##0.00\);_(&quot;$&quot;* &quot;-&quot;??_);_(@_)"/>
    <numFmt numFmtId="166" formatCode="_(* #,##0.00_);_(* \(#,##0.00\);_(* &quot;-&quot;??_);_(@_)"/>
    <numFmt numFmtId="167" formatCode="0.0%"/>
    <numFmt numFmtId="168" formatCode="#,##0.000000"/>
    <numFmt numFmtId="169" formatCode="_(* #,##0_);_(* \(#,##0\);_(* &quot;-&quot;??_);_(@_)"/>
    <numFmt numFmtId="170" formatCode="#,##0;[Red]#,##0"/>
  </numFmts>
  <fonts count="31">
    <font>
      <sz val="11"/>
      <color theme="1"/>
      <name val="Calibri"/>
      <family val="2"/>
      <charset val="163"/>
      <scheme val="minor"/>
    </font>
    <font>
      <b/>
      <sz val="12"/>
      <name val="Times New Roman"/>
      <family val="1"/>
    </font>
    <font>
      <sz val="12"/>
      <name val="Times New Roman"/>
      <family val="1"/>
    </font>
    <font>
      <i/>
      <sz val="12"/>
      <name val="Times New Roman"/>
      <family val="1"/>
    </font>
    <font>
      <sz val="10"/>
      <name val="Arial"/>
      <family val="2"/>
    </font>
    <font>
      <b/>
      <sz val="14"/>
      <name val="Times New Roman"/>
      <family val="1"/>
    </font>
    <font>
      <sz val="14"/>
      <name val=".VnTime"/>
      <family val="2"/>
    </font>
    <font>
      <sz val="14"/>
      <name val="Times New Roman"/>
      <family val="1"/>
    </font>
    <font>
      <i/>
      <sz val="14"/>
      <name val="Times New Roman"/>
      <family val="1"/>
    </font>
    <font>
      <sz val="12"/>
      <name val=".VnTime"/>
      <family val="2"/>
    </font>
    <font>
      <sz val="10"/>
      <name val="Arial"/>
      <family val="2"/>
      <charset val="163"/>
    </font>
    <font>
      <sz val="13"/>
      <name val="Times New Roman"/>
      <family val="1"/>
    </font>
    <font>
      <sz val="11"/>
      <name val="Times New Roman"/>
      <family val="1"/>
      <charset val="163"/>
    </font>
    <font>
      <sz val="10"/>
      <name val=".vntime"/>
      <family val="2"/>
    </font>
    <font>
      <b/>
      <sz val="9"/>
      <color indexed="81"/>
      <name val="Tahoma"/>
      <family val="2"/>
    </font>
    <font>
      <sz val="9"/>
      <color indexed="81"/>
      <name val="Tahoma"/>
      <family val="2"/>
    </font>
    <font>
      <sz val="11"/>
      <color theme="1"/>
      <name val="Calibri"/>
      <family val="2"/>
      <scheme val="minor"/>
    </font>
    <font>
      <sz val="11"/>
      <color theme="1"/>
      <name val="Calibri"/>
      <family val="2"/>
      <charset val="163"/>
      <scheme val="minor"/>
    </font>
    <font>
      <b/>
      <i/>
      <sz val="12"/>
      <name val="Times New Roman"/>
      <family val="1"/>
    </font>
    <font>
      <b/>
      <sz val="8"/>
      <name val="Times New Roman"/>
      <family val="1"/>
    </font>
    <font>
      <b/>
      <sz val="12"/>
      <name val="VNI-Times"/>
    </font>
    <font>
      <b/>
      <u/>
      <sz val="12"/>
      <name val="Times New Roman"/>
      <family val="1"/>
    </font>
    <font>
      <sz val="12"/>
      <name val="VNI-Times"/>
    </font>
    <font>
      <b/>
      <sz val="10"/>
      <name val="Times New Roman"/>
      <family val="1"/>
    </font>
    <font>
      <i/>
      <sz val="13"/>
      <name val="Times New Roman"/>
      <family val="1"/>
    </font>
    <font>
      <sz val="11"/>
      <name val="Calibri"/>
      <family val="2"/>
      <scheme val="minor"/>
    </font>
    <font>
      <u/>
      <sz val="12"/>
      <name val="Times New Roman"/>
      <family val="1"/>
    </font>
    <font>
      <b/>
      <i/>
      <u/>
      <sz val="12"/>
      <name val="Times New Roman"/>
      <family val="1"/>
    </font>
    <font>
      <i/>
      <u/>
      <sz val="12"/>
      <name val="Times New Roman"/>
      <family val="1"/>
    </font>
    <font>
      <b/>
      <u/>
      <sz val="13"/>
      <name val="Times New Roman"/>
      <family val="1"/>
    </font>
    <font>
      <i/>
      <sz val="8"/>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bottom style="hair">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0">
    <xf numFmtId="0" fontId="0" fillId="0" borderId="0"/>
    <xf numFmtId="164" fontId="4" fillId="0" borderId="0" applyFont="0" applyFill="0" applyBorder="0" applyAlignment="0" applyProtection="0"/>
    <xf numFmtId="167" fontId="2" fillId="0" borderId="0" applyFont="0" applyFill="0" applyBorder="0" applyAlignment="0" applyProtection="0"/>
    <xf numFmtId="167" fontId="4" fillId="0" borderId="0" applyFont="0" applyFill="0" applyBorder="0" applyAlignment="0" applyProtection="0"/>
    <xf numFmtId="0" fontId="6" fillId="0" borderId="0"/>
    <xf numFmtId="0" fontId="9" fillId="0" borderId="0"/>
    <xf numFmtId="0" fontId="10" fillId="0" borderId="0"/>
    <xf numFmtId="0" fontId="12" fillId="0" borderId="0"/>
    <xf numFmtId="166" fontId="12" fillId="0" borderId="0" applyFont="0" applyFill="0" applyBorder="0" applyAlignment="0" applyProtection="0"/>
    <xf numFmtId="165" fontId="12" fillId="0" borderId="0" applyFont="0" applyFill="0" applyBorder="0" applyAlignment="0" applyProtection="0"/>
    <xf numFmtId="0" fontId="13" fillId="0" borderId="0"/>
    <xf numFmtId="0" fontId="16" fillId="0" borderId="0"/>
    <xf numFmtId="9" fontId="16" fillId="0" borderId="0" applyFont="0" applyFill="0" applyBorder="0" applyAlignment="0" applyProtection="0"/>
    <xf numFmtId="43" fontId="17" fillId="0" borderId="0" applyFont="0" applyFill="0" applyBorder="0" applyAlignment="0" applyProtection="0"/>
    <xf numFmtId="0" fontId="16" fillId="0" borderId="0"/>
    <xf numFmtId="0" fontId="20" fillId="0" borderId="9" applyNumberFormat="0" applyFont="0" applyAlignment="0"/>
    <xf numFmtId="0" fontId="22" fillId="0" borderId="9" applyNumberFormat="0" applyFont="0" applyAlignment="0"/>
    <xf numFmtId="0" fontId="16" fillId="0" borderId="0"/>
    <xf numFmtId="43" fontId="16" fillId="0" borderId="0" applyFont="0" applyFill="0" applyBorder="0" applyAlignment="0" applyProtection="0"/>
    <xf numFmtId="0" fontId="17" fillId="0" borderId="0"/>
  </cellStyleXfs>
  <cellXfs count="124">
    <xf numFmtId="0" fontId="0" fillId="0" borderId="0" xfId="0"/>
    <xf numFmtId="0" fontId="5" fillId="0" borderId="0" xfId="0" applyFont="1" applyFill="1" applyAlignment="1">
      <alignment horizontal="left"/>
    </xf>
    <xf numFmtId="0" fontId="2" fillId="0" borderId="0" xfId="0" applyFont="1" applyFill="1" applyAlignment="1">
      <alignment vertical="center"/>
    </xf>
    <xf numFmtId="0" fontId="5" fillId="0" borderId="0" xfId="0" applyFont="1" applyFill="1" applyAlignment="1">
      <alignment horizontal="right"/>
    </xf>
    <xf numFmtId="3" fontId="1" fillId="0" borderId="2"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3" fontId="1" fillId="0" borderId="2" xfId="15" applyNumberFormat="1" applyFont="1" applyFill="1" applyBorder="1" applyAlignment="1">
      <alignment vertical="center" wrapText="1"/>
    </xf>
    <xf numFmtId="167" fontId="1" fillId="0" borderId="2" xfId="15" applyNumberFormat="1" applyFont="1" applyFill="1" applyBorder="1" applyAlignment="1">
      <alignment vertical="center" wrapText="1"/>
    </xf>
    <xf numFmtId="3" fontId="18" fillId="0" borderId="2" xfId="13" applyNumberFormat="1" applyFont="1" applyFill="1" applyBorder="1" applyAlignment="1">
      <alignment horizontal="right" vertical="center"/>
    </xf>
    <xf numFmtId="0" fontId="2" fillId="0" borderId="2" xfId="0" applyFont="1" applyFill="1" applyBorder="1" applyAlignment="1">
      <alignment horizontal="center" vertical="center"/>
    </xf>
    <xf numFmtId="3" fontId="2" fillId="0" borderId="2" xfId="13" applyNumberFormat="1" applyFont="1" applyFill="1" applyBorder="1" applyAlignment="1">
      <alignment horizontal="right" vertical="center"/>
    </xf>
    <xf numFmtId="167" fontId="2" fillId="0" borderId="2" xfId="13" applyNumberFormat="1" applyFont="1" applyFill="1" applyBorder="1" applyAlignment="1">
      <alignment horizontal="right" vertical="center"/>
    </xf>
    <xf numFmtId="0" fontId="2" fillId="0" borderId="2" xfId="0" applyFont="1" applyFill="1" applyBorder="1" applyAlignment="1">
      <alignment horizontal="left" vertical="center" wrapText="1"/>
    </xf>
    <xf numFmtId="3" fontId="2" fillId="0" borderId="2" xfId="0" applyNumberFormat="1" applyFont="1" applyFill="1" applyBorder="1" applyAlignment="1">
      <alignment horizontal="right" vertical="center"/>
    </xf>
    <xf numFmtId="167" fontId="2" fillId="0" borderId="2" xfId="0" applyNumberFormat="1" applyFont="1" applyFill="1" applyBorder="1" applyAlignment="1">
      <alignment horizontal="right" vertical="center"/>
    </xf>
    <xf numFmtId="3" fontId="1" fillId="0" borderId="2" xfId="13" applyNumberFormat="1" applyFont="1" applyFill="1" applyBorder="1" applyAlignment="1">
      <alignment horizontal="right" vertical="center"/>
    </xf>
    <xf numFmtId="167" fontId="1" fillId="0" borderId="2" xfId="13" applyNumberFormat="1" applyFont="1" applyFill="1" applyBorder="1" applyAlignment="1">
      <alignment horizontal="right" vertical="center"/>
    </xf>
    <xf numFmtId="3" fontId="21" fillId="0" borderId="2" xfId="0" applyNumberFormat="1" applyFont="1" applyFill="1" applyBorder="1" applyAlignment="1">
      <alignment vertical="center"/>
    </xf>
    <xf numFmtId="167" fontId="21" fillId="0" borderId="2" xfId="0" applyNumberFormat="1" applyFont="1" applyFill="1" applyBorder="1" applyAlignment="1">
      <alignment vertical="center"/>
    </xf>
    <xf numFmtId="0" fontId="25" fillId="0" borderId="0" xfId="0" applyFont="1" applyFill="1"/>
    <xf numFmtId="3" fontId="25" fillId="0" borderId="0" xfId="0" applyNumberFormat="1" applyFont="1" applyFill="1"/>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right" vertical="center" wrapText="1"/>
    </xf>
    <xf numFmtId="0" fontId="11" fillId="0" borderId="0" xfId="0" applyFont="1" applyFill="1" applyAlignment="1">
      <alignment horizontal="center" vertical="center"/>
    </xf>
    <xf numFmtId="170" fontId="5" fillId="0" borderId="0" xfId="0" applyNumberFormat="1" applyFont="1" applyFill="1"/>
    <xf numFmtId="170" fontId="5" fillId="0" borderId="0" xfId="0" applyNumberFormat="1" applyFont="1" applyFill="1" applyAlignment="1">
      <alignment horizontal="center"/>
    </xf>
    <xf numFmtId="0" fontId="11" fillId="0" borderId="0" xfId="0" applyFont="1" applyFill="1" applyAlignment="1">
      <alignment vertical="center"/>
    </xf>
    <xf numFmtId="0" fontId="11" fillId="0" borderId="0" xfId="0" applyFont="1" applyFill="1" applyAlignment="1">
      <alignment wrapText="1"/>
    </xf>
    <xf numFmtId="0" fontId="11" fillId="0" borderId="0" xfId="0" applyFont="1" applyFill="1" applyAlignment="1">
      <alignment horizontal="center" wrapText="1"/>
    </xf>
    <xf numFmtId="3" fontId="24" fillId="0" borderId="0" xfId="0" applyNumberFormat="1" applyFont="1" applyFill="1" applyAlignment="1">
      <alignment horizontal="right"/>
    </xf>
    <xf numFmtId="3" fontId="24" fillId="0" borderId="4" xfId="0" applyNumberFormat="1" applyFont="1" applyFill="1" applyBorder="1" applyAlignment="1">
      <alignment horizontal="right"/>
    </xf>
    <xf numFmtId="0" fontId="2" fillId="0" borderId="0" xfId="0" applyFont="1" applyFill="1" applyAlignment="1">
      <alignment horizontal="center" vertical="center" wrapText="1"/>
    </xf>
    <xf numFmtId="0" fontId="21" fillId="0" borderId="5" xfId="15" applyFont="1" applyFill="1" applyBorder="1" applyAlignment="1">
      <alignment horizontal="center" vertical="center" wrapText="1"/>
    </xf>
    <xf numFmtId="3" fontId="21" fillId="0" borderId="5" xfId="15" applyNumberFormat="1" applyFont="1" applyFill="1" applyBorder="1" applyAlignment="1">
      <alignment vertical="center" wrapText="1"/>
    </xf>
    <xf numFmtId="167" fontId="21" fillId="0" borderId="5" xfId="15" applyNumberFormat="1" applyFont="1" applyFill="1" applyBorder="1" applyAlignment="1">
      <alignment vertical="center" wrapText="1"/>
    </xf>
    <xf numFmtId="0" fontId="26" fillId="0" borderId="0" xfId="0" applyFont="1" applyFill="1" applyAlignment="1">
      <alignment vertical="center" wrapText="1"/>
    </xf>
    <xf numFmtId="0" fontId="21" fillId="0" borderId="2" xfId="15" applyFont="1" applyFill="1" applyBorder="1" applyAlignment="1">
      <alignment horizontal="center" vertical="center" wrapText="1"/>
    </xf>
    <xf numFmtId="0" fontId="21" fillId="0" borderId="2" xfId="15" applyFont="1" applyFill="1" applyBorder="1" applyAlignment="1">
      <alignment horizontal="left" vertical="center" wrapText="1"/>
    </xf>
    <xf numFmtId="3" fontId="21" fillId="0" borderId="2" xfId="15" applyNumberFormat="1" applyFont="1" applyFill="1" applyBorder="1" applyAlignment="1">
      <alignment vertical="center" wrapText="1"/>
    </xf>
    <xf numFmtId="167" fontId="21" fillId="0" borderId="2" xfId="15" applyNumberFormat="1" applyFont="1" applyFill="1" applyBorder="1" applyAlignment="1">
      <alignment vertical="center" wrapText="1"/>
    </xf>
    <xf numFmtId="0" fontId="1" fillId="0" borderId="2" xfId="15" applyFont="1" applyFill="1" applyBorder="1" applyAlignment="1">
      <alignment horizontal="center" vertical="center" wrapText="1"/>
    </xf>
    <xf numFmtId="0" fontId="1" fillId="0" borderId="2" xfId="15" applyFont="1" applyFill="1" applyBorder="1" applyAlignment="1">
      <alignment vertical="center" wrapText="1"/>
    </xf>
    <xf numFmtId="0" fontId="2" fillId="0" borderId="0" xfId="0" applyFont="1" applyFill="1" applyAlignment="1">
      <alignment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left" vertical="center"/>
    </xf>
    <xf numFmtId="167" fontId="18" fillId="0" borderId="2" xfId="13" applyNumberFormat="1" applyFont="1" applyFill="1" applyBorder="1" applyAlignment="1">
      <alignment horizontal="right" vertical="center"/>
    </xf>
    <xf numFmtId="0" fontId="18" fillId="0" borderId="0" xfId="0" applyFont="1" applyFill="1" applyAlignment="1">
      <alignment vertical="center" wrapText="1"/>
    </xf>
    <xf numFmtId="0" fontId="27" fillId="0" borderId="2" xfId="0" applyFont="1" applyFill="1" applyBorder="1" applyAlignment="1">
      <alignment horizontal="center" vertical="center"/>
    </xf>
    <xf numFmtId="0" fontId="27" fillId="0" borderId="2" xfId="0" applyFont="1" applyFill="1" applyBorder="1" applyAlignment="1">
      <alignment horizontal="left" vertical="center"/>
    </xf>
    <xf numFmtId="3" fontId="27" fillId="0" borderId="2" xfId="13" applyNumberFormat="1" applyFont="1" applyFill="1" applyBorder="1" applyAlignment="1">
      <alignment horizontal="right" vertical="center"/>
    </xf>
    <xf numFmtId="167" fontId="27" fillId="0" borderId="2" xfId="13" applyNumberFormat="1" applyFont="1" applyFill="1" applyBorder="1" applyAlignment="1">
      <alignment horizontal="right" vertical="center"/>
    </xf>
    <xf numFmtId="0" fontId="27" fillId="0" borderId="0" xfId="0" applyFont="1" applyFill="1" applyAlignment="1">
      <alignment vertical="center" wrapText="1"/>
    </xf>
    <xf numFmtId="0" fontId="2" fillId="0" borderId="2" xfId="0" applyFont="1" applyFill="1" applyBorder="1" applyAlignment="1">
      <alignment horizontal="left" vertical="center"/>
    </xf>
    <xf numFmtId="0" fontId="1" fillId="0" borderId="0" xfId="0" applyFont="1" applyFill="1" applyAlignment="1">
      <alignment vertical="center" wrapText="1"/>
    </xf>
    <xf numFmtId="0" fontId="2" fillId="0" borderId="2" xfId="15" applyFont="1" applyFill="1" applyBorder="1" applyAlignment="1">
      <alignment horizontal="center" vertical="center" wrapText="1"/>
    </xf>
    <xf numFmtId="0" fontId="2" fillId="0" borderId="2" xfId="15" applyFont="1" applyFill="1" applyBorder="1" applyAlignment="1">
      <alignment vertical="center" wrapText="1"/>
    </xf>
    <xf numFmtId="0" fontId="18" fillId="0" borderId="2" xfId="0" applyFont="1" applyFill="1" applyBorder="1" applyAlignment="1">
      <alignment horizontal="left" vertical="center" wrapText="1"/>
    </xf>
    <xf numFmtId="0" fontId="2" fillId="0" borderId="2" xfId="0" applyFont="1" applyFill="1" applyBorder="1" applyAlignment="1">
      <alignment vertical="center"/>
    </xf>
    <xf numFmtId="167" fontId="3" fillId="0" borderId="2" xfId="13" applyNumberFormat="1" applyFont="1" applyFill="1" applyBorder="1" applyAlignment="1">
      <alignment horizontal="right"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3" fontId="3" fillId="0" borderId="2" xfId="13" applyNumberFormat="1" applyFont="1" applyFill="1" applyBorder="1" applyAlignment="1">
      <alignment horizontal="right" vertical="center"/>
    </xf>
    <xf numFmtId="0" fontId="3" fillId="0" borderId="0" xfId="0" applyFont="1" applyFill="1" applyAlignment="1">
      <alignment vertical="center" wrapText="1"/>
    </xf>
    <xf numFmtId="0" fontId="3" fillId="0" borderId="2" xfId="15" applyFont="1" applyFill="1" applyBorder="1" applyAlignment="1">
      <alignment horizontal="center" vertical="center" wrapText="1"/>
    </xf>
    <xf numFmtId="0" fontId="3" fillId="0" borderId="2" xfId="15" applyFont="1" applyFill="1" applyBorder="1" applyAlignment="1">
      <alignment vertical="center" wrapText="1"/>
    </xf>
    <xf numFmtId="3" fontId="3" fillId="0" borderId="2" xfId="15" applyNumberFormat="1" applyFont="1" applyFill="1" applyBorder="1" applyAlignment="1">
      <alignment vertical="center" wrapText="1"/>
    </xf>
    <xf numFmtId="0" fontId="1" fillId="0" borderId="2" xfId="0" applyFont="1" applyFill="1" applyBorder="1" applyAlignment="1">
      <alignment horizontal="left" vertical="center" wrapText="1"/>
    </xf>
    <xf numFmtId="0" fontId="21" fillId="0" borderId="2" xfId="0" applyFont="1" applyFill="1" applyBorder="1" applyAlignment="1">
      <alignment horizontal="center" vertical="center"/>
    </xf>
    <xf numFmtId="2" fontId="21" fillId="0" borderId="2" xfId="0" applyNumberFormat="1" applyFont="1" applyFill="1" applyBorder="1" applyAlignment="1">
      <alignment vertical="center" wrapText="1"/>
    </xf>
    <xf numFmtId="0" fontId="28" fillId="0" borderId="0" xfId="0" applyFont="1" applyFill="1" applyAlignment="1">
      <alignment vertical="center" wrapText="1"/>
    </xf>
    <xf numFmtId="0" fontId="18" fillId="0" borderId="2" xfId="0" applyFont="1" applyFill="1" applyBorder="1" applyAlignment="1">
      <alignment horizontal="right" vertical="center"/>
    </xf>
    <xf numFmtId="0" fontId="18" fillId="0" borderId="2" xfId="16" applyFont="1" applyFill="1" applyBorder="1" applyAlignment="1">
      <alignment vertical="center"/>
    </xf>
    <xf numFmtId="0" fontId="26" fillId="0" borderId="2" xfId="0" applyFont="1" applyFill="1" applyBorder="1" applyAlignment="1">
      <alignment horizontal="center" vertical="center"/>
    </xf>
    <xf numFmtId="0" fontId="26" fillId="0" borderId="2" xfId="16" applyFont="1" applyFill="1" applyBorder="1" applyAlignment="1">
      <alignment vertical="center"/>
    </xf>
    <xf numFmtId="3" fontId="26" fillId="0" borderId="2" xfId="13" applyNumberFormat="1" applyFont="1" applyFill="1" applyBorder="1" applyAlignment="1">
      <alignment horizontal="right" vertical="center"/>
    </xf>
    <xf numFmtId="167" fontId="26" fillId="0" borderId="2" xfId="13" applyNumberFormat="1" applyFont="1" applyFill="1" applyBorder="1" applyAlignment="1">
      <alignment horizontal="right" vertical="center"/>
    </xf>
    <xf numFmtId="0" fontId="2" fillId="0" borderId="2" xfId="0" applyFont="1" applyFill="1" applyBorder="1" applyAlignment="1">
      <alignment horizontal="right" vertical="center"/>
    </xf>
    <xf numFmtId="0" fontId="2" fillId="0" borderId="2" xfId="16" applyFont="1" applyFill="1" applyBorder="1" applyAlignment="1">
      <alignment vertical="center"/>
    </xf>
    <xf numFmtId="0" fontId="21" fillId="0" borderId="2" xfId="0" applyFont="1" applyFill="1" applyBorder="1" applyAlignment="1">
      <alignment horizontal="center" vertical="center" wrapText="1"/>
    </xf>
    <xf numFmtId="0" fontId="21" fillId="0" borderId="2" xfId="0" applyFont="1" applyFill="1" applyBorder="1" applyAlignment="1">
      <alignment vertical="center" wrapText="1"/>
    </xf>
    <xf numFmtId="3" fontId="21" fillId="0" borderId="2" xfId="0" applyNumberFormat="1" applyFont="1" applyFill="1" applyBorder="1" applyAlignment="1">
      <alignment horizontal="right" vertical="center" wrapText="1"/>
    </xf>
    <xf numFmtId="167" fontId="21" fillId="0" borderId="2" xfId="0" applyNumberFormat="1" applyFont="1" applyFill="1" applyBorder="1" applyAlignment="1">
      <alignment horizontal="right" vertical="center" wrapText="1"/>
    </xf>
    <xf numFmtId="167" fontId="1" fillId="0" borderId="2" xfId="0" applyNumberFormat="1" applyFont="1" applyFill="1" applyBorder="1" applyAlignment="1">
      <alignment horizontal="right" vertical="center" wrapText="1"/>
    </xf>
    <xf numFmtId="0" fontId="18" fillId="0" borderId="2" xfId="0" applyFont="1" applyFill="1" applyBorder="1" applyAlignment="1">
      <alignment horizontal="center" vertical="center" wrapText="1"/>
    </xf>
    <xf numFmtId="3" fontId="18" fillId="0" borderId="2" xfId="0" applyNumberFormat="1" applyFont="1" applyFill="1" applyBorder="1" applyAlignment="1">
      <alignment horizontal="right" vertical="center" wrapText="1"/>
    </xf>
    <xf numFmtId="167" fontId="18" fillId="0" borderId="2" xfId="0" applyNumberFormat="1" applyFont="1" applyFill="1" applyBorder="1" applyAlignment="1">
      <alignment horizontal="right" vertical="center" wrapText="1"/>
    </xf>
    <xf numFmtId="0" fontId="11" fillId="0" borderId="6" xfId="0" applyFont="1" applyFill="1" applyBorder="1" applyAlignment="1">
      <alignment horizontal="center" vertical="center"/>
    </xf>
    <xf numFmtId="0" fontId="1" fillId="0" borderId="6" xfId="0" applyFont="1" applyFill="1" applyBorder="1" applyAlignment="1">
      <alignment vertical="center"/>
    </xf>
    <xf numFmtId="3" fontId="29" fillId="0" borderId="6" xfId="0" applyNumberFormat="1" applyFont="1" applyFill="1" applyBorder="1" applyAlignment="1">
      <alignment vertical="center"/>
    </xf>
    <xf numFmtId="3" fontId="11" fillId="0" borderId="0" xfId="0" applyNumberFormat="1" applyFont="1" applyFill="1" applyAlignment="1">
      <alignment vertical="center"/>
    </xf>
    <xf numFmtId="0" fontId="7" fillId="0" borderId="0" xfId="0" applyFont="1" applyFill="1" applyAlignment="1">
      <alignment horizontal="center" vertical="center" wrapText="1"/>
    </xf>
    <xf numFmtId="3" fontId="11" fillId="0" borderId="0" xfId="0" applyNumberFormat="1" applyFont="1" applyFill="1" applyAlignment="1">
      <alignment wrapText="1"/>
    </xf>
    <xf numFmtId="169" fontId="11" fillId="0" borderId="0" xfId="0" applyNumberFormat="1" applyFont="1" applyFill="1" applyAlignment="1">
      <alignment wrapText="1"/>
    </xf>
    <xf numFmtId="169" fontId="30" fillId="0" borderId="0" xfId="13" applyNumberFormat="1" applyFont="1" applyFill="1" applyAlignment="1">
      <alignment horizontal="right"/>
    </xf>
    <xf numFmtId="3" fontId="1" fillId="0" borderId="7" xfId="0" applyNumberFormat="1" applyFont="1" applyFill="1" applyBorder="1" applyAlignment="1" applyProtection="1">
      <alignment horizontal="center" vertical="center" wrapText="1" readingOrder="1"/>
      <protection locked="0"/>
    </xf>
    <xf numFmtId="0" fontId="1" fillId="0" borderId="7" xfId="0" applyFont="1" applyFill="1" applyBorder="1" applyAlignment="1" applyProtection="1">
      <alignment horizontal="center" vertical="center" wrapText="1" readingOrder="1"/>
      <protection locked="0"/>
    </xf>
    <xf numFmtId="0" fontId="19" fillId="0" borderId="8" xfId="0" applyFont="1" applyFill="1" applyBorder="1" applyAlignment="1" applyProtection="1">
      <alignment horizontal="center" vertical="center" wrapText="1" readingOrder="1"/>
      <protection locked="0"/>
    </xf>
    <xf numFmtId="3" fontId="19" fillId="0" borderId="8" xfId="0" applyNumberFormat="1" applyFont="1" applyFill="1" applyBorder="1" applyAlignment="1" applyProtection="1">
      <alignment horizontal="center" vertical="center" wrapText="1" readingOrder="1"/>
      <protection locked="0"/>
    </xf>
    <xf numFmtId="3" fontId="19" fillId="0" borderId="7" xfId="0" applyNumberFormat="1" applyFont="1" applyFill="1" applyBorder="1" applyAlignment="1" applyProtection="1">
      <alignment horizontal="center" vertical="center" wrapText="1" readingOrder="1"/>
      <protection locked="0"/>
    </xf>
    <xf numFmtId="0" fontId="19" fillId="0" borderId="7" xfId="0" applyFont="1" applyFill="1" applyBorder="1" applyAlignment="1" applyProtection="1">
      <alignment horizontal="center" vertical="center" wrapText="1" readingOrder="1"/>
      <protection locked="0"/>
    </xf>
    <xf numFmtId="0" fontId="23" fillId="0" borderId="0" xfId="0" applyFont="1" applyFill="1" applyAlignment="1">
      <alignment horizontal="center" vertical="center" wrapText="1"/>
    </xf>
    <xf numFmtId="168" fontId="2" fillId="0" borderId="0" xfId="0" applyNumberFormat="1" applyFont="1" applyFill="1" applyAlignment="1">
      <alignment vertical="center" wrapText="1"/>
    </xf>
    <xf numFmtId="3" fontId="2" fillId="0" borderId="2" xfId="0" applyNumberFormat="1" applyFont="1" applyFill="1" applyBorder="1" applyAlignment="1">
      <alignment vertical="center"/>
    </xf>
    <xf numFmtId="3" fontId="18" fillId="0" borderId="2" xfId="0" applyNumberFormat="1" applyFont="1" applyFill="1" applyBorder="1" applyAlignment="1">
      <alignment vertical="center"/>
    </xf>
    <xf numFmtId="167" fontId="18" fillId="0" borderId="2" xfId="0" applyNumberFormat="1" applyFont="1" applyFill="1" applyBorder="1" applyAlignment="1">
      <alignment vertical="center"/>
    </xf>
    <xf numFmtId="0" fontId="18" fillId="0" borderId="0" xfId="0" applyFont="1" applyFill="1" applyAlignment="1">
      <alignment vertical="center"/>
    </xf>
    <xf numFmtId="2" fontId="2" fillId="0" borderId="2" xfId="0" applyNumberFormat="1" applyFont="1" applyFill="1" applyBorder="1" applyAlignment="1">
      <alignment vertical="center" wrapText="1"/>
    </xf>
    <xf numFmtId="167" fontId="2" fillId="0" borderId="2" xfId="0" applyNumberFormat="1" applyFont="1" applyFill="1" applyBorder="1" applyAlignment="1">
      <alignment vertical="center"/>
    </xf>
    <xf numFmtId="167" fontId="11" fillId="0" borderId="6" xfId="0" applyNumberFormat="1" applyFont="1" applyFill="1" applyBorder="1" applyAlignment="1">
      <alignment vertical="center"/>
    </xf>
    <xf numFmtId="0" fontId="26" fillId="0" borderId="2" xfId="16" applyFont="1" applyFill="1" applyBorder="1" applyAlignment="1">
      <alignment vertical="center" wrapText="1"/>
    </xf>
    <xf numFmtId="0" fontId="5" fillId="0" borderId="0" xfId="0" applyFont="1" applyFill="1" applyAlignment="1">
      <alignment horizontal="center" vertical="center" wrapText="1"/>
    </xf>
    <xf numFmtId="0" fontId="8"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3" fontId="1" fillId="0" borderId="10" xfId="0" applyNumberFormat="1" applyFont="1" applyFill="1" applyBorder="1" applyAlignment="1" applyProtection="1">
      <alignment horizontal="center" vertical="center" wrapText="1" readingOrder="1"/>
      <protection locked="0"/>
    </xf>
    <xf numFmtId="3" fontId="1" fillId="0" borderId="11" xfId="0" applyNumberFormat="1" applyFont="1" applyFill="1" applyBorder="1" applyAlignment="1" applyProtection="1">
      <alignment horizontal="center" vertical="center" wrapText="1" readingOrder="1"/>
      <protection locked="0"/>
    </xf>
    <xf numFmtId="3" fontId="1" fillId="0" borderId="12" xfId="0" applyNumberFormat="1" applyFont="1" applyFill="1" applyBorder="1" applyAlignment="1" applyProtection="1">
      <alignment horizontal="center" vertical="center" wrapText="1" readingOrder="1"/>
      <protection locked="0"/>
    </xf>
    <xf numFmtId="0" fontId="1" fillId="0" borderId="10" xfId="0" applyFont="1" applyFill="1" applyBorder="1" applyAlignment="1" applyProtection="1">
      <alignment horizontal="center" vertical="center" wrapText="1" readingOrder="1"/>
      <protection locked="0"/>
    </xf>
    <xf numFmtId="0" fontId="1" fillId="0" borderId="11" xfId="0" applyFont="1" applyFill="1" applyBorder="1" applyAlignment="1" applyProtection="1">
      <alignment horizontal="center" vertical="center" wrapText="1" readingOrder="1"/>
      <protection locked="0"/>
    </xf>
    <xf numFmtId="0" fontId="1" fillId="0" borderId="12" xfId="0" applyFont="1" applyFill="1" applyBorder="1" applyAlignment="1" applyProtection="1">
      <alignment horizontal="center" vertical="center" wrapText="1" readingOrder="1"/>
      <protection locked="0"/>
    </xf>
  </cellXfs>
  <cellStyles count="20">
    <cellStyle name="Comma" xfId="13" builtinId="3"/>
    <cellStyle name="Comma [0] 2" xfId="1"/>
    <cellStyle name="Comma 10 2" xfId="3"/>
    <cellStyle name="Comma 2" xfId="8"/>
    <cellStyle name="Comma 2 2 2 10" xfId="2"/>
    <cellStyle name="Comma 43" xfId="18"/>
    <cellStyle name="Currency 2" xfId="9"/>
    <cellStyle name="dtchi98" xfId="16"/>
    <cellStyle name="dtchi98c" xfId="15"/>
    <cellStyle name="Normal" xfId="0" builtinId="0"/>
    <cellStyle name="Normal 10" xfId="4"/>
    <cellStyle name="Normal 2" xfId="5"/>
    <cellStyle name="Normal 23" xfId="14"/>
    <cellStyle name="Normal 3" xfId="6"/>
    <cellStyle name="Normal 3 2" xfId="19"/>
    <cellStyle name="Normal 4" xfId="11"/>
    <cellStyle name="Normal 4 2 2" xfId="10"/>
    <cellStyle name="Normal 6 2" xfId="17"/>
    <cellStyle name="Normal 7" xfId="7"/>
    <cellStyle name="Percent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tabSelected="1" topLeftCell="A17" workbookViewId="0">
      <selection activeCell="B36" sqref="B36"/>
    </sheetView>
  </sheetViews>
  <sheetFormatPr defaultColWidth="9.109375" defaultRowHeight="16.8"/>
  <cols>
    <col min="1" max="1" width="5.5546875" style="27" bestFit="1" customWidth="1"/>
    <col min="2" max="2" width="45.6640625" style="30" customWidth="1"/>
    <col min="3" max="3" width="12.5546875" style="93" customWidth="1"/>
    <col min="4" max="4" width="11.6640625" style="93" customWidth="1"/>
    <col min="5" max="5" width="11" style="93" bestFit="1" customWidth="1"/>
    <col min="6" max="6" width="12.33203125" style="93" customWidth="1"/>
    <col min="7" max="8" width="11.6640625" style="93" bestFit="1" customWidth="1"/>
    <col min="9" max="9" width="10.6640625" style="93" customWidth="1"/>
    <col min="10" max="10" width="9.44140625" style="30" bestFit="1" customWidth="1"/>
    <col min="11" max="11" width="9.5546875" style="30" customWidth="1"/>
    <col min="12" max="12" width="9.5546875" style="30" bestFit="1" customWidth="1"/>
    <col min="13" max="16384" width="9.109375" style="30"/>
  </cols>
  <sheetData>
    <row r="1" spans="1:11" ht="17.399999999999999">
      <c r="A1" s="1" t="s">
        <v>41</v>
      </c>
      <c r="B1" s="28"/>
      <c r="C1" s="28"/>
      <c r="D1" s="28"/>
      <c r="E1" s="28"/>
      <c r="F1" s="29"/>
      <c r="G1" s="29"/>
      <c r="H1" s="29"/>
      <c r="I1" s="29"/>
      <c r="K1" s="3" t="s">
        <v>42</v>
      </c>
    </row>
    <row r="2" spans="1:11" s="31" customFormat="1" ht="54.75" customHeight="1">
      <c r="A2" s="114" t="s">
        <v>139</v>
      </c>
      <c r="B2" s="114"/>
      <c r="C2" s="114"/>
      <c r="D2" s="114"/>
      <c r="E2" s="114"/>
      <c r="F2" s="114"/>
      <c r="G2" s="114"/>
      <c r="H2" s="114"/>
      <c r="I2" s="114"/>
      <c r="J2" s="114"/>
      <c r="K2" s="114"/>
    </row>
    <row r="3" spans="1:11" s="31" customFormat="1" ht="18" customHeight="1">
      <c r="A3" s="115" t="s">
        <v>43</v>
      </c>
      <c r="B3" s="115"/>
      <c r="C3" s="115"/>
      <c r="D3" s="115"/>
      <c r="E3" s="115"/>
      <c r="F3" s="115"/>
      <c r="G3" s="115"/>
      <c r="H3" s="115"/>
      <c r="I3" s="115"/>
      <c r="J3" s="115"/>
      <c r="K3" s="115"/>
    </row>
    <row r="4" spans="1:11" s="31" customFormat="1" ht="18" hidden="1">
      <c r="A4" s="94"/>
      <c r="B4" s="94"/>
      <c r="C4" s="94"/>
      <c r="D4" s="94"/>
      <c r="E4" s="94"/>
      <c r="F4" s="94"/>
      <c r="G4" s="94"/>
      <c r="H4" s="94"/>
      <c r="I4" s="94"/>
      <c r="J4" s="94"/>
      <c r="K4" s="33"/>
    </row>
    <row r="5" spans="1:11" s="31" customFormat="1">
      <c r="A5" s="32"/>
      <c r="C5" s="95"/>
      <c r="E5" s="96"/>
      <c r="F5" s="97"/>
      <c r="G5" s="97"/>
      <c r="H5" s="97"/>
      <c r="I5" s="33"/>
      <c r="K5" s="34" t="s">
        <v>54</v>
      </c>
    </row>
    <row r="6" spans="1:11" s="35" customFormat="1" ht="29.25" customHeight="1">
      <c r="A6" s="116" t="s">
        <v>55</v>
      </c>
      <c r="B6" s="116" t="s">
        <v>0</v>
      </c>
      <c r="C6" s="118" t="s">
        <v>27</v>
      </c>
      <c r="D6" s="119"/>
      <c r="E6" s="120"/>
      <c r="F6" s="118" t="s">
        <v>30</v>
      </c>
      <c r="G6" s="119"/>
      <c r="H6" s="120"/>
      <c r="I6" s="121" t="s">
        <v>117</v>
      </c>
      <c r="J6" s="122"/>
      <c r="K6" s="123"/>
    </row>
    <row r="7" spans="1:11" s="35" customFormat="1" ht="31.2">
      <c r="A7" s="117"/>
      <c r="B7" s="117"/>
      <c r="C7" s="98" t="s">
        <v>118</v>
      </c>
      <c r="D7" s="98" t="s">
        <v>119</v>
      </c>
      <c r="E7" s="98" t="s">
        <v>120</v>
      </c>
      <c r="F7" s="98" t="s">
        <v>118</v>
      </c>
      <c r="G7" s="98" t="s">
        <v>119</v>
      </c>
      <c r="H7" s="98" t="s">
        <v>120</v>
      </c>
      <c r="I7" s="99" t="s">
        <v>118</v>
      </c>
      <c r="J7" s="99" t="s">
        <v>119</v>
      </c>
      <c r="K7" s="99" t="s">
        <v>120</v>
      </c>
    </row>
    <row r="8" spans="1:11" s="104" customFormat="1" ht="13.2">
      <c r="A8" s="100" t="s">
        <v>1</v>
      </c>
      <c r="B8" s="100" t="s">
        <v>2</v>
      </c>
      <c r="C8" s="101" t="s">
        <v>22</v>
      </c>
      <c r="D8" s="102" t="s">
        <v>46</v>
      </c>
      <c r="E8" s="101" t="s">
        <v>47</v>
      </c>
      <c r="F8" s="102" t="s">
        <v>23</v>
      </c>
      <c r="G8" s="101">
        <v>5</v>
      </c>
      <c r="H8" s="102">
        <v>6</v>
      </c>
      <c r="I8" s="103" t="s">
        <v>24</v>
      </c>
      <c r="J8" s="103" t="s">
        <v>25</v>
      </c>
      <c r="K8" s="103" t="s">
        <v>26</v>
      </c>
    </row>
    <row r="9" spans="1:11" s="39" customFormat="1" ht="15.6">
      <c r="A9" s="36"/>
      <c r="B9" s="36" t="s">
        <v>121</v>
      </c>
      <c r="C9" s="37">
        <f t="shared" ref="C9:H9" si="0">C10+C66+C99+C100</f>
        <v>10397987</v>
      </c>
      <c r="D9" s="37">
        <f t="shared" si="0"/>
        <v>6133727</v>
      </c>
      <c r="E9" s="37">
        <f t="shared" si="0"/>
        <v>4264260</v>
      </c>
      <c r="F9" s="37">
        <f t="shared" si="0"/>
        <v>16241430.726885999</v>
      </c>
      <c r="G9" s="37">
        <f t="shared" si="0"/>
        <v>6664071.6451579994</v>
      </c>
      <c r="H9" s="37">
        <f t="shared" si="0"/>
        <v>9577359.0817280002</v>
      </c>
      <c r="I9" s="38">
        <f t="shared" ref="I9:K21" si="1">F9/C9</f>
        <v>1.561978364358986</v>
      </c>
      <c r="J9" s="38">
        <f t="shared" si="1"/>
        <v>1.0864636859706993</v>
      </c>
      <c r="K9" s="38">
        <f t="shared" si="1"/>
        <v>2.2459603968163293</v>
      </c>
    </row>
    <row r="10" spans="1:11" s="39" customFormat="1" ht="15.6">
      <c r="A10" s="40" t="s">
        <v>1</v>
      </c>
      <c r="B10" s="41" t="s">
        <v>56</v>
      </c>
      <c r="C10" s="42">
        <f t="shared" ref="C10:H10" si="2">C11+C34+C61+C62+C63+C64+C65</f>
        <v>9368396</v>
      </c>
      <c r="D10" s="42">
        <f t="shared" si="2"/>
        <v>5110676</v>
      </c>
      <c r="E10" s="42">
        <f t="shared" si="2"/>
        <v>4257720</v>
      </c>
      <c r="F10" s="42">
        <f t="shared" si="2"/>
        <v>9257469.0580499992</v>
      </c>
      <c r="G10" s="42">
        <f t="shared" si="2"/>
        <v>3098955.9445889997</v>
      </c>
      <c r="H10" s="42">
        <f t="shared" si="2"/>
        <v>6158513.1134609999</v>
      </c>
      <c r="I10" s="43">
        <f t="shared" si="1"/>
        <v>0.98815945206095035</v>
      </c>
      <c r="J10" s="43">
        <f t="shared" si="1"/>
        <v>0.60636908788367716</v>
      </c>
      <c r="K10" s="43">
        <f t="shared" si="1"/>
        <v>1.4464345033165638</v>
      </c>
    </row>
    <row r="11" spans="1:11" s="46" customFormat="1" ht="15.6">
      <c r="A11" s="44" t="s">
        <v>7</v>
      </c>
      <c r="B11" s="45" t="s">
        <v>18</v>
      </c>
      <c r="C11" s="9">
        <f t="shared" ref="C11:H11" si="3">C12+C32+C33</f>
        <v>3230380</v>
      </c>
      <c r="D11" s="9">
        <f t="shared" si="3"/>
        <v>2605500</v>
      </c>
      <c r="E11" s="9">
        <f t="shared" si="3"/>
        <v>624880</v>
      </c>
      <c r="F11" s="9">
        <f t="shared" si="3"/>
        <v>3283625.0489650001</v>
      </c>
      <c r="G11" s="9">
        <f t="shared" si="3"/>
        <v>1319571.9122949999</v>
      </c>
      <c r="H11" s="9">
        <f t="shared" si="3"/>
        <v>1964053.1366699999</v>
      </c>
      <c r="I11" s="10">
        <f t="shared" si="1"/>
        <v>1.0164825961543225</v>
      </c>
      <c r="J11" s="10">
        <f t="shared" si="1"/>
        <v>0.50645630869123004</v>
      </c>
      <c r="K11" s="10">
        <f t="shared" si="1"/>
        <v>3.1430884916623989</v>
      </c>
    </row>
    <row r="12" spans="1:11" s="50" customFormat="1" ht="16.2">
      <c r="A12" s="47">
        <v>1</v>
      </c>
      <c r="B12" s="48" t="s">
        <v>57</v>
      </c>
      <c r="C12" s="11">
        <f t="shared" ref="C12:H12" si="4">C13</f>
        <v>2995780</v>
      </c>
      <c r="D12" s="11">
        <f t="shared" si="4"/>
        <v>2470380</v>
      </c>
      <c r="E12" s="11">
        <f t="shared" si="4"/>
        <v>525400</v>
      </c>
      <c r="F12" s="11">
        <f t="shared" si="4"/>
        <v>3037714.0489650001</v>
      </c>
      <c r="G12" s="11">
        <f t="shared" si="4"/>
        <v>1176340.9122949999</v>
      </c>
      <c r="H12" s="11">
        <f t="shared" si="4"/>
        <v>1861373.1366699999</v>
      </c>
      <c r="I12" s="49">
        <f t="shared" si="1"/>
        <v>1.0139977064287098</v>
      </c>
      <c r="J12" s="49">
        <f t="shared" si="1"/>
        <v>0.47617812332313242</v>
      </c>
      <c r="K12" s="49">
        <f t="shared" si="1"/>
        <v>3.5427733853635326</v>
      </c>
    </row>
    <row r="13" spans="1:11" s="55" customFormat="1" ht="16.2">
      <c r="A13" s="51" t="s">
        <v>58</v>
      </c>
      <c r="B13" s="52" t="s">
        <v>59</v>
      </c>
      <c r="C13" s="53">
        <f t="shared" ref="C13:H13" si="5">SUM(C14:C17)</f>
        <v>2995780</v>
      </c>
      <c r="D13" s="53">
        <f t="shared" si="5"/>
        <v>2470380</v>
      </c>
      <c r="E13" s="53">
        <f t="shared" si="5"/>
        <v>525400</v>
      </c>
      <c r="F13" s="53">
        <f t="shared" si="5"/>
        <v>3037714.0489650001</v>
      </c>
      <c r="G13" s="53">
        <f t="shared" si="5"/>
        <v>1176340.9122949999</v>
      </c>
      <c r="H13" s="53">
        <f t="shared" si="5"/>
        <v>1861373.1366699999</v>
      </c>
      <c r="I13" s="49">
        <f t="shared" si="1"/>
        <v>1.0139977064287098</v>
      </c>
      <c r="J13" s="49">
        <f t="shared" si="1"/>
        <v>0.47617812332313242</v>
      </c>
      <c r="K13" s="49">
        <f t="shared" si="1"/>
        <v>3.5427733853635326</v>
      </c>
    </row>
    <row r="14" spans="1:11" s="57" customFormat="1" ht="15.6">
      <c r="A14" s="12" t="s">
        <v>44</v>
      </c>
      <c r="B14" s="56" t="s">
        <v>60</v>
      </c>
      <c r="C14" s="13">
        <f>SUM(D14:E14)</f>
        <v>499580</v>
      </c>
      <c r="D14" s="13">
        <v>344100</v>
      </c>
      <c r="E14" s="13">
        <v>155480</v>
      </c>
      <c r="F14" s="13">
        <f>SUM(G14:H14)</f>
        <v>786772.73566100001</v>
      </c>
      <c r="G14" s="13">
        <v>570799.91651000001</v>
      </c>
      <c r="H14" s="13">
        <v>215972.819151</v>
      </c>
      <c r="I14" s="14">
        <f t="shared" si="1"/>
        <v>1.5748683607450258</v>
      </c>
      <c r="J14" s="14">
        <f t="shared" si="1"/>
        <v>1.6588198678000581</v>
      </c>
      <c r="K14" s="14">
        <f t="shared" si="1"/>
        <v>1.3890713863583741</v>
      </c>
    </row>
    <row r="15" spans="1:11" s="46" customFormat="1" ht="15.6">
      <c r="A15" s="12" t="s">
        <v>45</v>
      </c>
      <c r="B15" s="56" t="s">
        <v>61</v>
      </c>
      <c r="C15" s="13">
        <f>SUM(D15:E15)</f>
        <v>790400</v>
      </c>
      <c r="D15" s="13">
        <v>420480</v>
      </c>
      <c r="E15" s="13">
        <v>369920</v>
      </c>
      <c r="F15" s="13">
        <f>SUM(G15:H15)</f>
        <v>461658.822063</v>
      </c>
      <c r="G15" s="13">
        <v>5926.5523359999997</v>
      </c>
      <c r="H15" s="13">
        <v>455732.26972699998</v>
      </c>
      <c r="I15" s="14">
        <f t="shared" si="1"/>
        <v>0.58408251779225706</v>
      </c>
      <c r="J15" s="14">
        <f t="shared" si="1"/>
        <v>1.4094730631659056E-2</v>
      </c>
      <c r="K15" s="14">
        <f t="shared" si="1"/>
        <v>1.2319752101184038</v>
      </c>
    </row>
    <row r="16" spans="1:11" s="46" customFormat="1" ht="15.6">
      <c r="A16" s="12" t="s">
        <v>62</v>
      </c>
      <c r="B16" s="56" t="s">
        <v>63</v>
      </c>
      <c r="C16" s="13">
        <f>SUM(D16:E16)</f>
        <v>1650000</v>
      </c>
      <c r="D16" s="13">
        <v>1650000</v>
      </c>
      <c r="E16" s="13"/>
      <c r="F16" s="13">
        <f>SUM(G16:H16)</f>
        <v>1778390.668359</v>
      </c>
      <c r="G16" s="13">
        <v>588722.62056700001</v>
      </c>
      <c r="H16" s="13">
        <v>1189668.047792</v>
      </c>
      <c r="I16" s="14">
        <f t="shared" si="1"/>
        <v>1.0778125262781819</v>
      </c>
      <c r="J16" s="14">
        <f t="shared" si="1"/>
        <v>0.35680158822242425</v>
      </c>
      <c r="K16" s="14"/>
    </row>
    <row r="17" spans="1:12" s="46" customFormat="1" ht="15.6">
      <c r="A17" s="12" t="s">
        <v>64</v>
      </c>
      <c r="B17" s="56" t="s">
        <v>65</v>
      </c>
      <c r="C17" s="13">
        <f>SUM(D17:E17)</f>
        <v>55800</v>
      </c>
      <c r="D17" s="13">
        <v>55800</v>
      </c>
      <c r="E17" s="13"/>
      <c r="F17" s="13">
        <f>SUM(G17:H17)</f>
        <v>10891.822882</v>
      </c>
      <c r="G17" s="13">
        <v>10891.822882</v>
      </c>
      <c r="H17" s="13"/>
      <c r="I17" s="14">
        <f t="shared" si="1"/>
        <v>0.19519395845878137</v>
      </c>
      <c r="J17" s="14">
        <f t="shared" si="1"/>
        <v>0.19519395845878137</v>
      </c>
      <c r="K17" s="14"/>
    </row>
    <row r="18" spans="1:12" s="55" customFormat="1" ht="16.2">
      <c r="A18" s="51" t="s">
        <v>67</v>
      </c>
      <c r="B18" s="52" t="s">
        <v>68</v>
      </c>
      <c r="C18" s="53">
        <f t="shared" ref="C18:H18" si="6">SUM(C19:C31)</f>
        <v>2995780</v>
      </c>
      <c r="D18" s="53">
        <f t="shared" si="6"/>
        <v>2470380</v>
      </c>
      <c r="E18" s="53">
        <f t="shared" si="6"/>
        <v>525400</v>
      </c>
      <c r="F18" s="53">
        <f t="shared" si="6"/>
        <v>3037714.0489649996</v>
      </c>
      <c r="G18" s="53">
        <f t="shared" si="6"/>
        <v>1176340.9122949999</v>
      </c>
      <c r="H18" s="53">
        <f t="shared" si="6"/>
        <v>1861373.1366699999</v>
      </c>
      <c r="I18" s="54">
        <f t="shared" si="1"/>
        <v>1.0139977064287096</v>
      </c>
      <c r="J18" s="54">
        <f t="shared" si="1"/>
        <v>0.47617812332313242</v>
      </c>
      <c r="K18" s="54">
        <f>H18/E18</f>
        <v>3.5427733853635326</v>
      </c>
    </row>
    <row r="19" spans="1:12" s="46" customFormat="1" ht="15.6">
      <c r="A19" s="58"/>
      <c r="B19" s="59" t="s">
        <v>69</v>
      </c>
      <c r="C19" s="13">
        <f t="shared" ref="C19:C33" si="7">SUM(D19:E19)</f>
        <v>75100</v>
      </c>
      <c r="D19" s="13">
        <v>75100</v>
      </c>
      <c r="E19" s="13"/>
      <c r="F19" s="13">
        <f t="shared" ref="F19:F33" si="8">SUM(G19:H19)</f>
        <v>36647.038833999999</v>
      </c>
      <c r="G19" s="13">
        <v>14295.919461</v>
      </c>
      <c r="H19" s="13">
        <v>22351.119373000001</v>
      </c>
      <c r="I19" s="14">
        <f t="shared" si="1"/>
        <v>0.48797654905459387</v>
      </c>
      <c r="J19" s="14">
        <f t="shared" si="1"/>
        <v>0.19035844821571238</v>
      </c>
      <c r="K19" s="14"/>
      <c r="L19" s="105"/>
    </row>
    <row r="20" spans="1:12" s="46" customFormat="1" ht="15.6">
      <c r="A20" s="58"/>
      <c r="B20" s="59" t="s">
        <v>122</v>
      </c>
      <c r="C20" s="13">
        <f t="shared" si="7"/>
        <v>68000</v>
      </c>
      <c r="D20" s="13">
        <v>68000</v>
      </c>
      <c r="E20" s="13"/>
      <c r="F20" s="13">
        <f t="shared" si="8"/>
        <v>85437.720497000002</v>
      </c>
      <c r="G20" s="13">
        <v>44977.093613999998</v>
      </c>
      <c r="H20" s="13">
        <v>40460.626882999997</v>
      </c>
      <c r="I20" s="14">
        <f t="shared" si="1"/>
        <v>1.256437066132353</v>
      </c>
      <c r="J20" s="14">
        <f t="shared" si="1"/>
        <v>0.66142784726470583</v>
      </c>
      <c r="K20" s="14"/>
      <c r="L20" s="105"/>
    </row>
    <row r="21" spans="1:12" s="46" customFormat="1" ht="15.6">
      <c r="A21" s="58"/>
      <c r="B21" s="59" t="s">
        <v>70</v>
      </c>
      <c r="C21" s="13">
        <f t="shared" si="7"/>
        <v>35900</v>
      </c>
      <c r="D21" s="13">
        <v>35900</v>
      </c>
      <c r="E21" s="13"/>
      <c r="F21" s="13">
        <f t="shared" si="8"/>
        <v>305571.09325899999</v>
      </c>
      <c r="G21" s="13">
        <v>53583.265510999998</v>
      </c>
      <c r="H21" s="13">
        <v>251987.82774800001</v>
      </c>
      <c r="I21" s="14">
        <f t="shared" si="1"/>
        <v>8.5117296172423398</v>
      </c>
      <c r="J21" s="14">
        <f t="shared" si="1"/>
        <v>1.4925700699442896</v>
      </c>
      <c r="K21" s="14"/>
      <c r="L21" s="105"/>
    </row>
    <row r="22" spans="1:12" s="46" customFormat="1" ht="15.6">
      <c r="A22" s="58"/>
      <c r="B22" s="59" t="s">
        <v>123</v>
      </c>
      <c r="C22" s="13">
        <f t="shared" si="7"/>
        <v>0</v>
      </c>
      <c r="D22" s="13"/>
      <c r="E22" s="13"/>
      <c r="F22" s="13">
        <f t="shared" si="8"/>
        <v>0</v>
      </c>
      <c r="G22" s="13"/>
      <c r="H22" s="13"/>
      <c r="I22" s="14"/>
      <c r="J22" s="14"/>
      <c r="K22" s="14"/>
      <c r="L22" s="105"/>
    </row>
    <row r="23" spans="1:12" s="46" customFormat="1" ht="15.6">
      <c r="A23" s="58"/>
      <c r="B23" s="59" t="s">
        <v>124</v>
      </c>
      <c r="C23" s="13">
        <f t="shared" si="7"/>
        <v>65600</v>
      </c>
      <c r="D23" s="13">
        <v>65600</v>
      </c>
      <c r="E23" s="13"/>
      <c r="F23" s="13">
        <f t="shared" si="8"/>
        <v>87765.930801999988</v>
      </c>
      <c r="G23" s="13">
        <v>71952.799776999993</v>
      </c>
      <c r="H23" s="13">
        <v>15813.131025000001</v>
      </c>
      <c r="I23" s="14">
        <f>F23/C23</f>
        <v>1.3378952866158536</v>
      </c>
      <c r="J23" s="14">
        <f>G23/D23</f>
        <v>1.0968414600152439</v>
      </c>
      <c r="K23" s="14"/>
      <c r="L23" s="105"/>
    </row>
    <row r="24" spans="1:12" s="46" customFormat="1" ht="15.6">
      <c r="A24" s="58"/>
      <c r="B24" s="59" t="s">
        <v>71</v>
      </c>
      <c r="C24" s="13">
        <f t="shared" si="7"/>
        <v>29300</v>
      </c>
      <c r="D24" s="13">
        <v>29300</v>
      </c>
      <c r="E24" s="13"/>
      <c r="F24" s="13">
        <f t="shared" si="8"/>
        <v>110685.648887</v>
      </c>
      <c r="G24" s="13">
        <v>26696.786038999999</v>
      </c>
      <c r="H24" s="13">
        <v>83988.862848000004</v>
      </c>
      <c r="I24" s="14">
        <f>F24/C24</f>
        <v>3.7776671975085323</v>
      </c>
      <c r="J24" s="14">
        <f>G24/D24</f>
        <v>0.91115310713310571</v>
      </c>
      <c r="K24" s="14"/>
      <c r="L24" s="105"/>
    </row>
    <row r="25" spans="1:12" s="46" customFormat="1" ht="15.6">
      <c r="A25" s="58"/>
      <c r="B25" s="59" t="s">
        <v>72</v>
      </c>
      <c r="C25" s="13">
        <f t="shared" si="7"/>
        <v>10000</v>
      </c>
      <c r="D25" s="13">
        <v>10000</v>
      </c>
      <c r="E25" s="13"/>
      <c r="F25" s="13">
        <f t="shared" si="8"/>
        <v>7390.4782610000002</v>
      </c>
      <c r="G25" s="13">
        <v>6858.2352609999998</v>
      </c>
      <c r="H25" s="13">
        <v>532.24300000000005</v>
      </c>
      <c r="I25" s="14"/>
      <c r="J25" s="14"/>
      <c r="K25" s="14"/>
      <c r="L25" s="105"/>
    </row>
    <row r="26" spans="1:12" s="46" customFormat="1" ht="15.6">
      <c r="A26" s="58"/>
      <c r="B26" s="59" t="s">
        <v>73</v>
      </c>
      <c r="C26" s="13">
        <f t="shared" si="7"/>
        <v>0</v>
      </c>
      <c r="D26" s="13"/>
      <c r="E26" s="13"/>
      <c r="F26" s="13">
        <f t="shared" si="8"/>
        <v>3545.328</v>
      </c>
      <c r="G26" s="13"/>
      <c r="H26" s="13">
        <v>3545.328</v>
      </c>
      <c r="I26" s="14"/>
      <c r="J26" s="14"/>
      <c r="K26" s="14"/>
      <c r="L26" s="105"/>
    </row>
    <row r="27" spans="1:12" s="46" customFormat="1" ht="15.6">
      <c r="A27" s="58"/>
      <c r="B27" s="59" t="s">
        <v>74</v>
      </c>
      <c r="C27" s="13">
        <f t="shared" si="7"/>
        <v>172970</v>
      </c>
      <c r="D27" s="13">
        <v>172970</v>
      </c>
      <c r="E27" s="13"/>
      <c r="F27" s="13">
        <f t="shared" si="8"/>
        <v>149360.16710699999</v>
      </c>
      <c r="G27" s="13">
        <v>134264.78991299999</v>
      </c>
      <c r="H27" s="13">
        <v>15095.377194000001</v>
      </c>
      <c r="I27" s="14">
        <f t="shared" ref="I27:J30" si="9">F27/C27</f>
        <v>0.86350330755044225</v>
      </c>
      <c r="J27" s="14">
        <f t="shared" si="9"/>
        <v>0.77623165816615591</v>
      </c>
      <c r="K27" s="14"/>
      <c r="L27" s="105"/>
    </row>
    <row r="28" spans="1:12" s="46" customFormat="1" ht="15.6">
      <c r="A28" s="58"/>
      <c r="B28" s="59" t="s">
        <v>75</v>
      </c>
      <c r="C28" s="13">
        <f t="shared" si="7"/>
        <v>788400</v>
      </c>
      <c r="D28" s="13">
        <v>788400</v>
      </c>
      <c r="E28" s="13"/>
      <c r="F28" s="13">
        <f t="shared" si="8"/>
        <v>2080156.3459079999</v>
      </c>
      <c r="G28" s="13">
        <v>794097.32607700001</v>
      </c>
      <c r="H28" s="13">
        <v>1286059.0198309999</v>
      </c>
      <c r="I28" s="14">
        <f t="shared" si="9"/>
        <v>2.6384530008980214</v>
      </c>
      <c r="J28" s="14">
        <f t="shared" si="9"/>
        <v>1.007226440990614</v>
      </c>
      <c r="K28" s="14"/>
      <c r="L28" s="105"/>
    </row>
    <row r="29" spans="1:12" s="46" customFormat="1" ht="31.2">
      <c r="A29" s="58"/>
      <c r="B29" s="59" t="s">
        <v>125</v>
      </c>
      <c r="C29" s="13">
        <f t="shared" si="7"/>
        <v>21000</v>
      </c>
      <c r="D29" s="13">
        <v>21000</v>
      </c>
      <c r="E29" s="13"/>
      <c r="F29" s="13">
        <f t="shared" si="8"/>
        <v>156726.55113099999</v>
      </c>
      <c r="G29" s="13">
        <v>20791.811162000002</v>
      </c>
      <c r="H29" s="13">
        <v>135934.73996899999</v>
      </c>
      <c r="I29" s="14">
        <f t="shared" si="9"/>
        <v>7.4631691014761898</v>
      </c>
      <c r="J29" s="14">
        <f t="shared" si="9"/>
        <v>0.99008624580952387</v>
      </c>
      <c r="K29" s="14"/>
      <c r="L29" s="105"/>
    </row>
    <row r="30" spans="1:12" s="46" customFormat="1" ht="15.6">
      <c r="A30" s="58"/>
      <c r="B30" s="59" t="s">
        <v>76</v>
      </c>
      <c r="C30" s="13">
        <f t="shared" si="7"/>
        <v>5000</v>
      </c>
      <c r="D30" s="13">
        <v>5000</v>
      </c>
      <c r="E30" s="13"/>
      <c r="F30" s="13">
        <f t="shared" si="8"/>
        <v>14427.746279000001</v>
      </c>
      <c r="G30" s="13">
        <v>8822.8854800000008</v>
      </c>
      <c r="H30" s="13">
        <v>5604.860799</v>
      </c>
      <c r="I30" s="14">
        <f t="shared" si="9"/>
        <v>2.8855492558</v>
      </c>
      <c r="J30" s="14">
        <f t="shared" si="9"/>
        <v>1.7645770960000002</v>
      </c>
      <c r="K30" s="14"/>
      <c r="L30" s="105"/>
    </row>
    <row r="31" spans="1:12" s="46" customFormat="1" ht="15.6">
      <c r="A31" s="58"/>
      <c r="B31" s="59" t="s">
        <v>48</v>
      </c>
      <c r="C31" s="13">
        <f t="shared" si="7"/>
        <v>1724510</v>
      </c>
      <c r="D31" s="13">
        <v>1199110</v>
      </c>
      <c r="E31" s="13">
        <v>525400</v>
      </c>
      <c r="F31" s="13">
        <f t="shared" si="8"/>
        <v>0</v>
      </c>
      <c r="G31" s="13"/>
      <c r="H31" s="13"/>
      <c r="I31" s="14"/>
      <c r="J31" s="14"/>
      <c r="K31" s="14"/>
    </row>
    <row r="32" spans="1:12" s="50" customFormat="1" ht="16.2">
      <c r="A32" s="47">
        <v>2</v>
      </c>
      <c r="B32" s="60" t="s">
        <v>77</v>
      </c>
      <c r="C32" s="11">
        <f t="shared" si="7"/>
        <v>197600</v>
      </c>
      <c r="D32" s="11">
        <v>105120</v>
      </c>
      <c r="E32" s="11">
        <v>92480</v>
      </c>
      <c r="F32" s="11">
        <f t="shared" si="8"/>
        <v>93270</v>
      </c>
      <c r="G32" s="11">
        <v>790</v>
      </c>
      <c r="H32" s="11">
        <v>92480</v>
      </c>
      <c r="I32" s="49">
        <f t="shared" ref="I32:K47" si="10">F32/C32</f>
        <v>0.47201417004048585</v>
      </c>
      <c r="J32" s="49">
        <f t="shared" si="10"/>
        <v>7.5152207001522066E-3</v>
      </c>
      <c r="K32" s="49">
        <f t="shared" si="10"/>
        <v>1</v>
      </c>
    </row>
    <row r="33" spans="1:11" s="50" customFormat="1" ht="16.2">
      <c r="A33" s="47">
        <v>3</v>
      </c>
      <c r="B33" s="60" t="s">
        <v>19</v>
      </c>
      <c r="C33" s="11">
        <f t="shared" si="7"/>
        <v>37000</v>
      </c>
      <c r="D33" s="11">
        <v>30000</v>
      </c>
      <c r="E33" s="11">
        <v>7000</v>
      </c>
      <c r="F33" s="11">
        <f t="shared" si="8"/>
        <v>152641</v>
      </c>
      <c r="G33" s="11">
        <v>142441</v>
      </c>
      <c r="H33" s="11">
        <v>10200</v>
      </c>
      <c r="I33" s="49">
        <f t="shared" si="10"/>
        <v>4.1254324324324321</v>
      </c>
      <c r="J33" s="49">
        <f t="shared" si="10"/>
        <v>4.7480333333333338</v>
      </c>
      <c r="K33" s="49">
        <f t="shared" si="10"/>
        <v>1.4571428571428571</v>
      </c>
    </row>
    <row r="34" spans="1:11" s="46" customFormat="1" ht="15.6">
      <c r="A34" s="44" t="s">
        <v>3</v>
      </c>
      <c r="B34" s="45" t="s">
        <v>9</v>
      </c>
      <c r="C34" s="9">
        <f t="shared" ref="C34:H34" si="11">C35+C42+C43+C46+SUM(C47:C52)+C57+C60</f>
        <v>5950758</v>
      </c>
      <c r="D34" s="9">
        <f t="shared" si="11"/>
        <v>2403078</v>
      </c>
      <c r="E34" s="9">
        <f t="shared" si="11"/>
        <v>3547680</v>
      </c>
      <c r="F34" s="9">
        <f t="shared" si="11"/>
        <v>5857334.8162869997</v>
      </c>
      <c r="G34" s="9">
        <f t="shared" si="11"/>
        <v>1739775.6558069999</v>
      </c>
      <c r="H34" s="9">
        <f t="shared" si="11"/>
        <v>4117559.1604800001</v>
      </c>
      <c r="I34" s="10">
        <f t="shared" si="10"/>
        <v>0.98430062460731893</v>
      </c>
      <c r="J34" s="10">
        <f t="shared" si="10"/>
        <v>0.72397802144041923</v>
      </c>
      <c r="K34" s="10">
        <f t="shared" si="10"/>
        <v>1.1606343189013666</v>
      </c>
    </row>
    <row r="35" spans="1:11" s="46" customFormat="1" ht="16.95" customHeight="1">
      <c r="A35" s="12">
        <v>1</v>
      </c>
      <c r="B35" s="61" t="s">
        <v>78</v>
      </c>
      <c r="C35" s="13">
        <f t="shared" ref="C35:H35" si="12">SUM(C36:C41)</f>
        <v>789095</v>
      </c>
      <c r="D35" s="13">
        <f t="shared" si="12"/>
        <v>462500</v>
      </c>
      <c r="E35" s="13">
        <f t="shared" si="12"/>
        <v>326595</v>
      </c>
      <c r="F35" s="13">
        <f t="shared" si="12"/>
        <v>643971.99321999995</v>
      </c>
      <c r="G35" s="13">
        <f t="shared" si="12"/>
        <v>242649.48891700001</v>
      </c>
      <c r="H35" s="13">
        <f t="shared" si="12"/>
        <v>401322.50430299994</v>
      </c>
      <c r="I35" s="14">
        <f t="shared" si="10"/>
        <v>0.81608930891717724</v>
      </c>
      <c r="J35" s="14">
        <f t="shared" si="10"/>
        <v>0.52464754360432431</v>
      </c>
      <c r="K35" s="14">
        <f t="shared" si="10"/>
        <v>1.228807863877279</v>
      </c>
    </row>
    <row r="36" spans="1:11" s="66" customFormat="1" ht="16.95" customHeight="1">
      <c r="A36" s="63" t="s">
        <v>44</v>
      </c>
      <c r="B36" s="64" t="s">
        <v>79</v>
      </c>
      <c r="C36" s="65">
        <f t="shared" ref="C36:C42" si="13">SUM(D36:E36)</f>
        <v>84171</v>
      </c>
      <c r="D36" s="65">
        <v>46100</v>
      </c>
      <c r="E36" s="65">
        <v>38071</v>
      </c>
      <c r="F36" s="65">
        <f t="shared" ref="F36:F42" si="14">SUM(G36:H36)</f>
        <v>48411.491949999996</v>
      </c>
      <c r="G36" s="65">
        <v>29105.504653</v>
      </c>
      <c r="H36" s="65">
        <v>19305.987297</v>
      </c>
      <c r="I36" s="62">
        <f t="shared" si="10"/>
        <v>0.57515643095602997</v>
      </c>
      <c r="J36" s="62">
        <f t="shared" si="10"/>
        <v>0.63135584930585686</v>
      </c>
      <c r="K36" s="62">
        <f t="shared" si="10"/>
        <v>0.50710481198287405</v>
      </c>
    </row>
    <row r="37" spans="1:11" s="66" customFormat="1" ht="16.95" customHeight="1">
      <c r="A37" s="63" t="s">
        <v>45</v>
      </c>
      <c r="B37" s="64" t="s">
        <v>80</v>
      </c>
      <c r="C37" s="65">
        <f t="shared" si="13"/>
        <v>51300</v>
      </c>
      <c r="D37" s="65">
        <v>50700</v>
      </c>
      <c r="E37" s="65">
        <v>600</v>
      </c>
      <c r="F37" s="65">
        <f t="shared" si="14"/>
        <v>32887.127477000002</v>
      </c>
      <c r="G37" s="65">
        <v>31500.803928000001</v>
      </c>
      <c r="H37" s="65">
        <v>1386.323549</v>
      </c>
      <c r="I37" s="62">
        <f t="shared" si="10"/>
        <v>0.64107460968810914</v>
      </c>
      <c r="J37" s="62">
        <f t="shared" si="10"/>
        <v>0.62131763171597632</v>
      </c>
      <c r="K37" s="62">
        <f t="shared" si="10"/>
        <v>2.3105392483333334</v>
      </c>
    </row>
    <row r="38" spans="1:11" s="66" customFormat="1" ht="16.95" customHeight="1">
      <c r="A38" s="63" t="s">
        <v>62</v>
      </c>
      <c r="B38" s="64" t="s">
        <v>81</v>
      </c>
      <c r="C38" s="65">
        <f t="shared" si="13"/>
        <v>89200</v>
      </c>
      <c r="D38" s="65">
        <v>89200</v>
      </c>
      <c r="E38" s="65"/>
      <c r="F38" s="65">
        <f t="shared" si="14"/>
        <v>94807.073764000001</v>
      </c>
      <c r="G38" s="65">
        <v>81520.763233999998</v>
      </c>
      <c r="H38" s="65">
        <v>13286.310530000001</v>
      </c>
      <c r="I38" s="62">
        <f t="shared" si="10"/>
        <v>1.0628595713452915</v>
      </c>
      <c r="J38" s="62">
        <f t="shared" si="10"/>
        <v>0.91390990172645736</v>
      </c>
      <c r="K38" s="62"/>
    </row>
    <row r="39" spans="1:11" s="66" customFormat="1" ht="16.95" customHeight="1">
      <c r="A39" s="63" t="s">
        <v>64</v>
      </c>
      <c r="B39" s="64" t="s">
        <v>82</v>
      </c>
      <c r="C39" s="65">
        <f t="shared" si="13"/>
        <v>178390</v>
      </c>
      <c r="D39" s="65">
        <v>113800</v>
      </c>
      <c r="E39" s="65">
        <v>64590</v>
      </c>
      <c r="F39" s="65">
        <f t="shared" si="14"/>
        <v>245238.52725499999</v>
      </c>
      <c r="G39" s="65">
        <v>65697.124016999995</v>
      </c>
      <c r="H39" s="65">
        <v>179541.403238</v>
      </c>
      <c r="I39" s="62">
        <f t="shared" si="10"/>
        <v>1.3747324808285217</v>
      </c>
      <c r="J39" s="62">
        <f t="shared" si="10"/>
        <v>0.57730337449033386</v>
      </c>
      <c r="K39" s="62">
        <f t="shared" si="10"/>
        <v>2.7797089834030038</v>
      </c>
    </row>
    <row r="40" spans="1:11" s="66" customFormat="1" ht="16.95" customHeight="1">
      <c r="A40" s="63" t="s">
        <v>66</v>
      </c>
      <c r="B40" s="64" t="s">
        <v>83</v>
      </c>
      <c r="C40" s="65">
        <f t="shared" si="13"/>
        <v>216200</v>
      </c>
      <c r="D40" s="65">
        <v>90000</v>
      </c>
      <c r="E40" s="65">
        <v>126200</v>
      </c>
      <c r="F40" s="65">
        <f t="shared" si="14"/>
        <v>153488.70520299999</v>
      </c>
      <c r="G40" s="65">
        <v>3787.387326</v>
      </c>
      <c r="H40" s="65">
        <v>149701.31787699999</v>
      </c>
      <c r="I40" s="62">
        <f t="shared" si="10"/>
        <v>0.70993850695189631</v>
      </c>
      <c r="J40" s="62">
        <f t="shared" si="10"/>
        <v>4.2082081399999999E-2</v>
      </c>
      <c r="K40" s="62">
        <f t="shared" si="10"/>
        <v>1.1862228040966718</v>
      </c>
    </row>
    <row r="41" spans="1:11" s="66" customFormat="1" ht="16.95" customHeight="1">
      <c r="A41" s="63" t="s">
        <v>84</v>
      </c>
      <c r="B41" s="64" t="s">
        <v>85</v>
      </c>
      <c r="C41" s="65">
        <f t="shared" si="13"/>
        <v>169834</v>
      </c>
      <c r="D41" s="65">
        <v>72700</v>
      </c>
      <c r="E41" s="65">
        <v>97134</v>
      </c>
      <c r="F41" s="65">
        <f t="shared" si="14"/>
        <v>69139.067570999992</v>
      </c>
      <c r="G41" s="65">
        <v>31037.905759000001</v>
      </c>
      <c r="H41" s="65">
        <v>38101.161811999998</v>
      </c>
      <c r="I41" s="62">
        <f t="shared" si="10"/>
        <v>0.40709791661858047</v>
      </c>
      <c r="J41" s="62">
        <f t="shared" si="10"/>
        <v>0.42693130342503438</v>
      </c>
      <c r="K41" s="62">
        <f t="shared" si="10"/>
        <v>0.39225360648176744</v>
      </c>
    </row>
    <row r="42" spans="1:11" s="46" customFormat="1" ht="16.95" customHeight="1">
      <c r="A42" s="12">
        <v>2</v>
      </c>
      <c r="B42" s="61" t="s">
        <v>86</v>
      </c>
      <c r="C42" s="65">
        <f t="shared" si="13"/>
        <v>131950</v>
      </c>
      <c r="D42" s="13">
        <v>34210</v>
      </c>
      <c r="E42" s="13">
        <v>97740</v>
      </c>
      <c r="F42" s="65">
        <f t="shared" si="14"/>
        <v>97877.001715999999</v>
      </c>
      <c r="G42" s="13">
        <v>10708.627114000001</v>
      </c>
      <c r="H42" s="13">
        <v>87168.374601999996</v>
      </c>
      <c r="I42" s="14">
        <f t="shared" si="10"/>
        <v>0.74177341201970437</v>
      </c>
      <c r="J42" s="14">
        <f t="shared" si="10"/>
        <v>0.31302622373574979</v>
      </c>
      <c r="K42" s="14">
        <f t="shared" si="10"/>
        <v>0.89183931452834042</v>
      </c>
    </row>
    <row r="43" spans="1:11" s="46" customFormat="1" ht="16.95" customHeight="1">
      <c r="A43" s="12">
        <v>3</v>
      </c>
      <c r="B43" s="15" t="s">
        <v>87</v>
      </c>
      <c r="C43" s="16">
        <f t="shared" ref="C43:H43" si="15">SUM(C44:C45)</f>
        <v>2485320</v>
      </c>
      <c r="D43" s="16">
        <f t="shared" si="15"/>
        <v>661800</v>
      </c>
      <c r="E43" s="16">
        <f t="shared" si="15"/>
        <v>1823520</v>
      </c>
      <c r="F43" s="16">
        <f t="shared" si="15"/>
        <v>2177942.7812680001</v>
      </c>
      <c r="G43" s="16">
        <f t="shared" si="15"/>
        <v>420820.12537299999</v>
      </c>
      <c r="H43" s="16">
        <f t="shared" si="15"/>
        <v>1757122.6558950001</v>
      </c>
      <c r="I43" s="17">
        <f t="shared" si="10"/>
        <v>0.87632288046126861</v>
      </c>
      <c r="J43" s="17">
        <f t="shared" si="10"/>
        <v>0.63587205405409486</v>
      </c>
      <c r="K43" s="17">
        <f t="shared" si="10"/>
        <v>0.9635883653017242</v>
      </c>
    </row>
    <row r="44" spans="1:11" s="66" customFormat="1" ht="16.95" customHeight="1">
      <c r="A44" s="67" t="s">
        <v>44</v>
      </c>
      <c r="B44" s="68" t="s">
        <v>88</v>
      </c>
      <c r="C44" s="65">
        <f t="shared" ref="C44:C51" si="16">SUM(D44:E44)</f>
        <v>2309520</v>
      </c>
      <c r="D44" s="69">
        <v>495000</v>
      </c>
      <c r="E44" s="69">
        <v>1814520</v>
      </c>
      <c r="F44" s="65">
        <f t="shared" ref="F44:F51" si="17">SUM(G44:H44)</f>
        <v>2020742.011775</v>
      </c>
      <c r="G44" s="65">
        <v>273783.27491799998</v>
      </c>
      <c r="H44" s="65">
        <v>1746958.736857</v>
      </c>
      <c r="I44" s="62">
        <f t="shared" si="10"/>
        <v>0.87496190194282797</v>
      </c>
      <c r="J44" s="62">
        <f t="shared" si="10"/>
        <v>0.5530975250868686</v>
      </c>
      <c r="K44" s="62">
        <f t="shared" si="10"/>
        <v>0.96276631663304901</v>
      </c>
    </row>
    <row r="45" spans="1:11" s="66" customFormat="1" ht="16.95" customHeight="1">
      <c r="A45" s="67" t="s">
        <v>45</v>
      </c>
      <c r="B45" s="68" t="s">
        <v>89</v>
      </c>
      <c r="C45" s="65">
        <f t="shared" si="16"/>
        <v>175800</v>
      </c>
      <c r="D45" s="69">
        <v>166800</v>
      </c>
      <c r="E45" s="69">
        <v>9000</v>
      </c>
      <c r="F45" s="65">
        <f t="shared" si="17"/>
        <v>157200.769493</v>
      </c>
      <c r="G45" s="65">
        <v>147036.85045500001</v>
      </c>
      <c r="H45" s="65">
        <v>10163.919038</v>
      </c>
      <c r="I45" s="62">
        <f t="shared" si="10"/>
        <v>0.89420232931171784</v>
      </c>
      <c r="J45" s="62">
        <f t="shared" si="10"/>
        <v>0.88151589001798569</v>
      </c>
      <c r="K45" s="62">
        <f t="shared" si="10"/>
        <v>1.1293243375555555</v>
      </c>
    </row>
    <row r="46" spans="1:11" s="46" customFormat="1" ht="16.95" customHeight="1">
      <c r="A46" s="12">
        <v>4</v>
      </c>
      <c r="B46" s="61" t="s">
        <v>90</v>
      </c>
      <c r="C46" s="65">
        <f t="shared" si="16"/>
        <v>473175</v>
      </c>
      <c r="D46" s="13">
        <v>446000</v>
      </c>
      <c r="E46" s="13">
        <v>27175</v>
      </c>
      <c r="F46" s="65">
        <f t="shared" si="17"/>
        <v>421257.43156200001</v>
      </c>
      <c r="G46" s="13">
        <v>394462.30711200001</v>
      </c>
      <c r="H46" s="13">
        <v>26795.124449999999</v>
      </c>
      <c r="I46" s="14">
        <f t="shared" si="10"/>
        <v>0.89027829357425903</v>
      </c>
      <c r="J46" s="14">
        <f t="shared" si="10"/>
        <v>0.88444463478026913</v>
      </c>
      <c r="K46" s="14">
        <f t="shared" si="10"/>
        <v>0.98602113891444343</v>
      </c>
    </row>
    <row r="47" spans="1:11" s="46" customFormat="1" ht="16.95" customHeight="1">
      <c r="A47" s="12">
        <v>5</v>
      </c>
      <c r="B47" s="61" t="s">
        <v>91</v>
      </c>
      <c r="C47" s="65">
        <f t="shared" si="16"/>
        <v>116320</v>
      </c>
      <c r="D47" s="13">
        <v>78200</v>
      </c>
      <c r="E47" s="13">
        <v>38120</v>
      </c>
      <c r="F47" s="65">
        <f t="shared" si="17"/>
        <v>93253.315547999999</v>
      </c>
      <c r="G47" s="13">
        <v>54992.144902</v>
      </c>
      <c r="H47" s="13">
        <v>38261.170645999999</v>
      </c>
      <c r="I47" s="14">
        <f t="shared" si="10"/>
        <v>0.80169631660935348</v>
      </c>
      <c r="J47" s="14">
        <f t="shared" si="10"/>
        <v>0.70322435936061378</v>
      </c>
      <c r="K47" s="14">
        <f t="shared" si="10"/>
        <v>1.0037033222980063</v>
      </c>
    </row>
    <row r="48" spans="1:11" s="46" customFormat="1" ht="16.95" customHeight="1">
      <c r="A48" s="12">
        <v>6</v>
      </c>
      <c r="B48" s="61" t="s">
        <v>92</v>
      </c>
      <c r="C48" s="65">
        <f t="shared" si="16"/>
        <v>52905</v>
      </c>
      <c r="D48" s="13">
        <v>44700</v>
      </c>
      <c r="E48" s="13">
        <v>8205</v>
      </c>
      <c r="F48" s="65">
        <f t="shared" si="17"/>
        <v>50306.698474000004</v>
      </c>
      <c r="G48" s="13">
        <v>45025.504753000001</v>
      </c>
      <c r="H48" s="13">
        <v>5281.1937209999996</v>
      </c>
      <c r="I48" s="14">
        <f t="shared" ref="I48:K63" si="18">F48/C48</f>
        <v>0.95088741090634166</v>
      </c>
      <c r="J48" s="14">
        <f t="shared" si="18"/>
        <v>1.0072819855257271</v>
      </c>
      <c r="K48" s="14">
        <f t="shared" si="18"/>
        <v>0.64365554186471663</v>
      </c>
    </row>
    <row r="49" spans="1:11" s="46" customFormat="1" ht="16.95" customHeight="1">
      <c r="A49" s="12">
        <v>7</v>
      </c>
      <c r="B49" s="61" t="s">
        <v>93</v>
      </c>
      <c r="C49" s="65">
        <f t="shared" si="16"/>
        <v>36130</v>
      </c>
      <c r="D49" s="13">
        <v>27500</v>
      </c>
      <c r="E49" s="13">
        <v>8630</v>
      </c>
      <c r="F49" s="65">
        <f t="shared" si="17"/>
        <v>31595.530346</v>
      </c>
      <c r="G49" s="13">
        <v>19709.057466999999</v>
      </c>
      <c r="H49" s="13">
        <v>11886.472879000001</v>
      </c>
      <c r="I49" s="14">
        <f t="shared" si="18"/>
        <v>0.8744957195128702</v>
      </c>
      <c r="J49" s="14">
        <f t="shared" si="18"/>
        <v>0.71669299879999993</v>
      </c>
      <c r="K49" s="14">
        <f t="shared" si="18"/>
        <v>1.3773433231749712</v>
      </c>
    </row>
    <row r="50" spans="1:11" s="46" customFormat="1" ht="16.95" customHeight="1">
      <c r="A50" s="12">
        <v>8</v>
      </c>
      <c r="B50" s="61" t="s">
        <v>94</v>
      </c>
      <c r="C50" s="65">
        <f t="shared" si="16"/>
        <v>40670</v>
      </c>
      <c r="D50" s="13">
        <v>39500</v>
      </c>
      <c r="E50" s="13">
        <v>1170</v>
      </c>
      <c r="F50" s="65">
        <f t="shared" si="17"/>
        <v>32082.207363999998</v>
      </c>
      <c r="G50" s="13">
        <v>31031.278063999998</v>
      </c>
      <c r="H50" s="13">
        <v>1050.9293</v>
      </c>
      <c r="I50" s="14">
        <f t="shared" si="18"/>
        <v>0.78884207927219074</v>
      </c>
      <c r="J50" s="14">
        <f t="shared" si="18"/>
        <v>0.78560197630379747</v>
      </c>
      <c r="K50" s="14">
        <f t="shared" si="18"/>
        <v>0.89823017094017099</v>
      </c>
    </row>
    <row r="51" spans="1:11" s="46" customFormat="1" ht="16.95" customHeight="1">
      <c r="A51" s="12">
        <v>9</v>
      </c>
      <c r="B51" s="61" t="s">
        <v>95</v>
      </c>
      <c r="C51" s="65">
        <f t="shared" si="16"/>
        <v>419705</v>
      </c>
      <c r="D51" s="13">
        <v>124900</v>
      </c>
      <c r="E51" s="13">
        <v>294805</v>
      </c>
      <c r="F51" s="65">
        <f t="shared" si="17"/>
        <v>918376.84132200002</v>
      </c>
      <c r="G51" s="13">
        <v>100793.255257</v>
      </c>
      <c r="H51" s="13">
        <v>817583.58606500004</v>
      </c>
      <c r="I51" s="14">
        <f t="shared" si="18"/>
        <v>2.1881484407429026</v>
      </c>
      <c r="J51" s="14">
        <f t="shared" si="18"/>
        <v>0.80699163536429142</v>
      </c>
      <c r="K51" s="14">
        <f t="shared" si="18"/>
        <v>2.7733029835484473</v>
      </c>
    </row>
    <row r="52" spans="1:11" s="57" customFormat="1" ht="16.95" customHeight="1">
      <c r="A52" s="12">
        <v>10</v>
      </c>
      <c r="B52" s="61" t="s">
        <v>96</v>
      </c>
      <c r="C52" s="16">
        <f t="shared" ref="C52:H52" si="19">SUM(C53:C56)</f>
        <v>978220</v>
      </c>
      <c r="D52" s="16">
        <f t="shared" si="19"/>
        <v>332660</v>
      </c>
      <c r="E52" s="16">
        <f t="shared" si="19"/>
        <v>645560</v>
      </c>
      <c r="F52" s="16">
        <f t="shared" si="19"/>
        <v>1000750.8500610001</v>
      </c>
      <c r="G52" s="16">
        <f t="shared" si="19"/>
        <v>297526.65515800007</v>
      </c>
      <c r="H52" s="16">
        <f t="shared" si="19"/>
        <v>703224.19490300003</v>
      </c>
      <c r="I52" s="17">
        <f t="shared" si="18"/>
        <v>1.0230324978644887</v>
      </c>
      <c r="J52" s="17">
        <f t="shared" si="18"/>
        <v>0.89438662645944833</v>
      </c>
      <c r="K52" s="17">
        <f t="shared" si="18"/>
        <v>1.0893242996824464</v>
      </c>
    </row>
    <row r="53" spans="1:11" s="66" customFormat="1" ht="16.95" customHeight="1">
      <c r="A53" s="67" t="s">
        <v>44</v>
      </c>
      <c r="B53" s="68" t="s">
        <v>97</v>
      </c>
      <c r="C53" s="65">
        <f>SUM(D53:E53)</f>
        <v>597527</v>
      </c>
      <c r="D53" s="69">
        <v>242565</v>
      </c>
      <c r="E53" s="69">
        <v>354962</v>
      </c>
      <c r="F53" s="65">
        <f>SUM(G53:H53)</f>
        <v>636879.71730200003</v>
      </c>
      <c r="G53" s="65">
        <v>212283.62289200001</v>
      </c>
      <c r="H53" s="65">
        <v>424596.09441000002</v>
      </c>
      <c r="I53" s="62">
        <f t="shared" si="18"/>
        <v>1.0658593123022055</v>
      </c>
      <c r="J53" s="62">
        <f t="shared" si="18"/>
        <v>0.87516180360728058</v>
      </c>
      <c r="K53" s="62">
        <f t="shared" si="18"/>
        <v>1.1961733774601226</v>
      </c>
    </row>
    <row r="54" spans="1:11" s="66" customFormat="1" ht="16.95" customHeight="1">
      <c r="A54" s="67" t="s">
        <v>45</v>
      </c>
      <c r="B54" s="68" t="s">
        <v>98</v>
      </c>
      <c r="C54" s="65">
        <f>SUM(D54:E54)</f>
        <v>192761</v>
      </c>
      <c r="D54" s="69">
        <v>57300</v>
      </c>
      <c r="E54" s="69">
        <v>135461</v>
      </c>
      <c r="F54" s="65">
        <f>SUM(G54:H54)</f>
        <v>197671.01423899998</v>
      </c>
      <c r="G54" s="65">
        <v>52553.405305</v>
      </c>
      <c r="H54" s="65">
        <v>145117.60893399999</v>
      </c>
      <c r="I54" s="62">
        <f t="shared" si="18"/>
        <v>1.0254720313704535</v>
      </c>
      <c r="J54" s="62">
        <f t="shared" si="18"/>
        <v>0.91716239624781848</v>
      </c>
      <c r="K54" s="62">
        <f t="shared" si="18"/>
        <v>1.0712870046286385</v>
      </c>
    </row>
    <row r="55" spans="1:11" s="66" customFormat="1" ht="16.95" customHeight="1">
      <c r="A55" s="67" t="s">
        <v>62</v>
      </c>
      <c r="B55" s="68" t="s">
        <v>99</v>
      </c>
      <c r="C55" s="65">
        <f>SUM(D55:E55)</f>
        <v>146801</v>
      </c>
      <c r="D55" s="69">
        <v>20413</v>
      </c>
      <c r="E55" s="69">
        <v>126388</v>
      </c>
      <c r="F55" s="65">
        <f>SUM(G55:H55)</f>
        <v>128639.02881600001</v>
      </c>
      <c r="G55" s="65">
        <v>20663.150091</v>
      </c>
      <c r="H55" s="65">
        <v>107975.878725</v>
      </c>
      <c r="I55" s="62">
        <f t="shared" si="18"/>
        <v>0.87628169301299041</v>
      </c>
      <c r="J55" s="62">
        <f t="shared" si="18"/>
        <v>1.0122544501543134</v>
      </c>
      <c r="K55" s="62">
        <f t="shared" si="18"/>
        <v>0.85432065326613293</v>
      </c>
    </row>
    <row r="56" spans="1:11" s="66" customFormat="1" ht="16.95" customHeight="1">
      <c r="A56" s="67" t="s">
        <v>64</v>
      </c>
      <c r="B56" s="68" t="s">
        <v>100</v>
      </c>
      <c r="C56" s="65">
        <f>SUM(D56:E56)</f>
        <v>41131</v>
      </c>
      <c r="D56" s="69">
        <v>12382</v>
      </c>
      <c r="E56" s="69">
        <v>28749</v>
      </c>
      <c r="F56" s="65">
        <f>SUM(G56:H56)</f>
        <v>37561.089703999998</v>
      </c>
      <c r="G56" s="65">
        <v>12026.47687</v>
      </c>
      <c r="H56" s="65">
        <v>25534.612834</v>
      </c>
      <c r="I56" s="62">
        <f t="shared" si="18"/>
        <v>0.91320633351972957</v>
      </c>
      <c r="J56" s="62">
        <f t="shared" si="18"/>
        <v>0.97128709982232275</v>
      </c>
      <c r="K56" s="62">
        <f t="shared" si="18"/>
        <v>0.88819134001182654</v>
      </c>
    </row>
    <row r="57" spans="1:11" s="66" customFormat="1" ht="16.95" customHeight="1">
      <c r="A57" s="12">
        <v>11</v>
      </c>
      <c r="B57" s="61" t="s">
        <v>101</v>
      </c>
      <c r="C57" s="16">
        <f t="shared" ref="C57:H57" si="20">C58+C59</f>
        <v>370130</v>
      </c>
      <c r="D57" s="16">
        <f t="shared" si="20"/>
        <v>116000</v>
      </c>
      <c r="E57" s="16">
        <f t="shared" si="20"/>
        <v>254130</v>
      </c>
      <c r="F57" s="16">
        <f t="shared" si="20"/>
        <v>376476.35351599997</v>
      </c>
      <c r="G57" s="16">
        <f t="shared" si="20"/>
        <v>115995.8</v>
      </c>
      <c r="H57" s="16">
        <f t="shared" si="20"/>
        <v>260480.55351599999</v>
      </c>
      <c r="I57" s="17">
        <f t="shared" si="18"/>
        <v>1.0171462824304973</v>
      </c>
      <c r="J57" s="17">
        <f t="shared" si="18"/>
        <v>0.9999637931034483</v>
      </c>
      <c r="K57" s="17">
        <f t="shared" si="18"/>
        <v>1.0249893893519064</v>
      </c>
    </row>
    <row r="58" spans="1:11" s="66" customFormat="1" ht="16.95" customHeight="1">
      <c r="A58" s="67" t="s">
        <v>44</v>
      </c>
      <c r="B58" s="68" t="s">
        <v>102</v>
      </c>
      <c r="C58" s="65">
        <f t="shared" ref="C58:C64" si="21">SUM(D58:E58)</f>
        <v>140645</v>
      </c>
      <c r="D58" s="69">
        <v>32000</v>
      </c>
      <c r="E58" s="69">
        <v>108645</v>
      </c>
      <c r="F58" s="65">
        <f t="shared" ref="F58:F64" si="22">SUM(G58:H58)</f>
        <v>133351.664842</v>
      </c>
      <c r="G58" s="65">
        <v>32000</v>
      </c>
      <c r="H58" s="65">
        <v>101351.664842</v>
      </c>
      <c r="I58" s="62">
        <f t="shared" si="18"/>
        <v>0.94814365844502113</v>
      </c>
      <c r="J58" s="62">
        <f t="shared" si="18"/>
        <v>1</v>
      </c>
      <c r="K58" s="62">
        <f t="shared" si="18"/>
        <v>0.93287003398223567</v>
      </c>
    </row>
    <row r="59" spans="1:11" s="66" customFormat="1" ht="16.95" customHeight="1">
      <c r="A59" s="67" t="s">
        <v>45</v>
      </c>
      <c r="B59" s="68" t="s">
        <v>69</v>
      </c>
      <c r="C59" s="65">
        <f t="shared" si="21"/>
        <v>229485</v>
      </c>
      <c r="D59" s="69">
        <v>84000</v>
      </c>
      <c r="E59" s="69">
        <v>145485</v>
      </c>
      <c r="F59" s="65">
        <f t="shared" si="22"/>
        <v>243124.68867399998</v>
      </c>
      <c r="G59" s="65">
        <v>83995.8</v>
      </c>
      <c r="H59" s="65">
        <v>159128.88867399999</v>
      </c>
      <c r="I59" s="62">
        <f t="shared" si="18"/>
        <v>1.0594360793690218</v>
      </c>
      <c r="J59" s="62">
        <f t="shared" si="18"/>
        <v>0.99995000000000001</v>
      </c>
      <c r="K59" s="62">
        <f t="shared" si="18"/>
        <v>1.0937820990067704</v>
      </c>
    </row>
    <row r="60" spans="1:11" s="66" customFormat="1" ht="16.95" customHeight="1">
      <c r="A60" s="12">
        <v>12</v>
      </c>
      <c r="B60" s="61" t="s">
        <v>103</v>
      </c>
      <c r="C60" s="65">
        <f t="shared" si="21"/>
        <v>57138</v>
      </c>
      <c r="D60" s="13">
        <v>35108</v>
      </c>
      <c r="E60" s="13">
        <v>22030</v>
      </c>
      <c r="F60" s="65">
        <f t="shared" si="22"/>
        <v>13443.811890000001</v>
      </c>
      <c r="G60" s="13">
        <v>6061.4116899999999</v>
      </c>
      <c r="H60" s="13">
        <v>7382.4002</v>
      </c>
      <c r="I60" s="14">
        <f t="shared" si="18"/>
        <v>0.23528670744513286</v>
      </c>
      <c r="J60" s="14">
        <f t="shared" si="18"/>
        <v>0.17265044120998063</v>
      </c>
      <c r="K60" s="14">
        <f t="shared" si="18"/>
        <v>0.33510668179754882</v>
      </c>
    </row>
    <row r="61" spans="1:11" s="57" customFormat="1" ht="31.2">
      <c r="A61" s="6" t="s">
        <v>4</v>
      </c>
      <c r="B61" s="70" t="s">
        <v>10</v>
      </c>
      <c r="C61" s="11">
        <f t="shared" si="21"/>
        <v>0</v>
      </c>
      <c r="D61" s="9"/>
      <c r="E61" s="18"/>
      <c r="F61" s="11">
        <f t="shared" si="22"/>
        <v>655.79748300000006</v>
      </c>
      <c r="G61" s="18">
        <v>655.79748300000006</v>
      </c>
      <c r="H61" s="18"/>
      <c r="I61" s="19"/>
      <c r="J61" s="19"/>
      <c r="K61" s="19"/>
    </row>
    <row r="62" spans="1:11" s="50" customFormat="1" ht="16.2">
      <c r="A62" s="44" t="s">
        <v>5</v>
      </c>
      <c r="B62" s="45" t="s">
        <v>104</v>
      </c>
      <c r="C62" s="11">
        <f t="shared" si="21"/>
        <v>1000</v>
      </c>
      <c r="D62" s="9">
        <v>1000</v>
      </c>
      <c r="E62" s="9"/>
      <c r="F62" s="11">
        <f t="shared" si="22"/>
        <v>1000</v>
      </c>
      <c r="G62" s="9">
        <v>1000</v>
      </c>
      <c r="H62" s="9"/>
      <c r="I62" s="19">
        <f t="shared" si="18"/>
        <v>1</v>
      </c>
      <c r="J62" s="19">
        <f t="shared" si="18"/>
        <v>1</v>
      </c>
      <c r="K62" s="19"/>
    </row>
    <row r="63" spans="1:11" s="50" customFormat="1" ht="16.2">
      <c r="A63" s="44" t="s">
        <v>12</v>
      </c>
      <c r="B63" s="45" t="s">
        <v>14</v>
      </c>
      <c r="C63" s="11">
        <f t="shared" si="21"/>
        <v>186258</v>
      </c>
      <c r="D63" s="18">
        <v>101098</v>
      </c>
      <c r="E63" s="18">
        <v>85160</v>
      </c>
      <c r="F63" s="11">
        <f t="shared" si="22"/>
        <v>108614.054395</v>
      </c>
      <c r="G63" s="18">
        <v>31713.238084000001</v>
      </c>
      <c r="H63" s="18">
        <v>76900.816311000002</v>
      </c>
      <c r="I63" s="19">
        <f t="shared" si="18"/>
        <v>0.58313766063739547</v>
      </c>
      <c r="J63" s="19">
        <f t="shared" si="18"/>
        <v>0.31368808565945916</v>
      </c>
      <c r="K63" s="19">
        <f>H63/E63</f>
        <v>0.90301569176843588</v>
      </c>
    </row>
    <row r="64" spans="1:11" s="57" customFormat="1" ht="16.2">
      <c r="A64" s="6" t="s">
        <v>20</v>
      </c>
      <c r="B64" s="70" t="s">
        <v>11</v>
      </c>
      <c r="C64" s="11">
        <f t="shared" si="21"/>
        <v>0</v>
      </c>
      <c r="D64" s="9"/>
      <c r="E64" s="18"/>
      <c r="F64" s="11">
        <f t="shared" si="22"/>
        <v>0</v>
      </c>
      <c r="G64" s="18"/>
      <c r="H64" s="18"/>
      <c r="I64" s="19"/>
      <c r="J64" s="19"/>
      <c r="K64" s="19"/>
    </row>
    <row r="65" spans="1:11" s="57" customFormat="1" ht="15.6">
      <c r="A65" s="6" t="s">
        <v>28</v>
      </c>
      <c r="B65" s="70" t="s">
        <v>126</v>
      </c>
      <c r="C65" s="18">
        <f>SUM(D65:E65)</f>
        <v>0</v>
      </c>
      <c r="D65" s="18"/>
      <c r="E65" s="18"/>
      <c r="F65" s="18">
        <f>SUM(G65:H65)</f>
        <v>6239.3409199999996</v>
      </c>
      <c r="G65" s="18">
        <v>6239.3409199999996</v>
      </c>
      <c r="H65" s="18"/>
      <c r="I65" s="19"/>
      <c r="J65" s="19"/>
      <c r="K65" s="19"/>
    </row>
    <row r="66" spans="1:11" s="73" customFormat="1" ht="31.2">
      <c r="A66" s="71" t="s">
        <v>2</v>
      </c>
      <c r="B66" s="72" t="s">
        <v>105</v>
      </c>
      <c r="C66" s="20">
        <f t="shared" ref="C66:H66" si="23">C67+C79</f>
        <v>1029591</v>
      </c>
      <c r="D66" s="20">
        <f t="shared" si="23"/>
        <v>1023051</v>
      </c>
      <c r="E66" s="20">
        <f t="shared" si="23"/>
        <v>6540</v>
      </c>
      <c r="F66" s="20">
        <f t="shared" si="23"/>
        <v>1119544.3937410002</v>
      </c>
      <c r="G66" s="20">
        <f t="shared" si="23"/>
        <v>927226.27705999999</v>
      </c>
      <c r="H66" s="20">
        <f t="shared" si="23"/>
        <v>192318.11668099998</v>
      </c>
      <c r="I66" s="21">
        <f>F66/C66</f>
        <v>1.087368084745302</v>
      </c>
      <c r="J66" s="21">
        <f>G66/D66</f>
        <v>0.90633436364365016</v>
      </c>
      <c r="K66" s="21">
        <f>H66/E66</f>
        <v>29.40643985948012</v>
      </c>
    </row>
    <row r="67" spans="1:11" s="57" customFormat="1" ht="15.6">
      <c r="A67" s="6" t="s">
        <v>127</v>
      </c>
      <c r="B67" s="70" t="s">
        <v>16</v>
      </c>
      <c r="C67" s="9">
        <f>SUM(C68:C69)</f>
        <v>0</v>
      </c>
      <c r="D67" s="9">
        <f t="shared" ref="D67:H67" si="24">SUM(D68:D69)</f>
        <v>0</v>
      </c>
      <c r="E67" s="9">
        <f t="shared" si="24"/>
        <v>0</v>
      </c>
      <c r="F67" s="9">
        <f t="shared" si="24"/>
        <v>126377.6085</v>
      </c>
      <c r="G67" s="9">
        <f t="shared" si="24"/>
        <v>19684.448057999998</v>
      </c>
      <c r="H67" s="9">
        <f t="shared" si="24"/>
        <v>106693.16044199999</v>
      </c>
      <c r="I67" s="19"/>
      <c r="J67" s="19"/>
      <c r="K67" s="19"/>
    </row>
    <row r="68" spans="1:11" s="50" customFormat="1" ht="16.2">
      <c r="A68" s="74" t="s">
        <v>44</v>
      </c>
      <c r="B68" s="75" t="s">
        <v>50</v>
      </c>
      <c r="C68" s="11">
        <f>C71+C74+C77</f>
        <v>0</v>
      </c>
      <c r="D68" s="11">
        <f t="shared" ref="D68:H69" si="25">D71+D74+D77</f>
        <v>0</v>
      </c>
      <c r="E68" s="11">
        <f t="shared" si="25"/>
        <v>0</v>
      </c>
      <c r="F68" s="11">
        <f t="shared" si="25"/>
        <v>93488.750560999993</v>
      </c>
      <c r="G68" s="11">
        <f t="shared" si="25"/>
        <v>4620.2259999999997</v>
      </c>
      <c r="H68" s="11">
        <f t="shared" si="25"/>
        <v>88868.524560999998</v>
      </c>
      <c r="I68" s="49"/>
      <c r="J68" s="49"/>
      <c r="K68" s="49"/>
    </row>
    <row r="69" spans="1:11" s="50" customFormat="1" ht="16.2">
      <c r="A69" s="74" t="s">
        <v>45</v>
      </c>
      <c r="B69" s="75" t="s">
        <v>51</v>
      </c>
      <c r="C69" s="11">
        <f>C72+C75+C78</f>
        <v>0</v>
      </c>
      <c r="D69" s="11">
        <f t="shared" si="25"/>
        <v>0</v>
      </c>
      <c r="E69" s="11">
        <f t="shared" si="25"/>
        <v>0</v>
      </c>
      <c r="F69" s="11">
        <f t="shared" si="25"/>
        <v>32888.857939000001</v>
      </c>
      <c r="G69" s="11">
        <f t="shared" si="25"/>
        <v>15064.222057999999</v>
      </c>
      <c r="H69" s="11">
        <f t="shared" si="25"/>
        <v>17824.635880999998</v>
      </c>
      <c r="I69" s="49"/>
      <c r="J69" s="49"/>
      <c r="K69" s="49"/>
    </row>
    <row r="70" spans="1:11" s="73" customFormat="1" ht="15.6">
      <c r="A70" s="76" t="s">
        <v>7</v>
      </c>
      <c r="B70" s="77" t="s">
        <v>106</v>
      </c>
      <c r="C70" s="78">
        <f>SUM(C71:C72)</f>
        <v>0</v>
      </c>
      <c r="D70" s="78">
        <f t="shared" ref="D70:H70" si="26">SUM(D71:D72)</f>
        <v>0</v>
      </c>
      <c r="E70" s="78">
        <f t="shared" si="26"/>
        <v>0</v>
      </c>
      <c r="F70" s="78">
        <f t="shared" si="26"/>
        <v>882.8723</v>
      </c>
      <c r="G70" s="78">
        <f t="shared" si="26"/>
        <v>631.35299999999995</v>
      </c>
      <c r="H70" s="78">
        <f t="shared" si="26"/>
        <v>251.51929999999999</v>
      </c>
      <c r="I70" s="79"/>
      <c r="J70" s="79"/>
      <c r="K70" s="79"/>
    </row>
    <row r="71" spans="1:11" s="66" customFormat="1" ht="15.6">
      <c r="A71" s="80">
        <v>1</v>
      </c>
      <c r="B71" s="81" t="s">
        <v>50</v>
      </c>
      <c r="C71" s="13">
        <f>SUM(D71:E71)</f>
        <v>0</v>
      </c>
      <c r="D71" s="106"/>
      <c r="E71" s="65"/>
      <c r="F71" s="13">
        <f>SUM(G71:H71)</f>
        <v>0</v>
      </c>
      <c r="G71" s="106"/>
      <c r="H71" s="65"/>
      <c r="I71" s="14"/>
      <c r="J71" s="14"/>
      <c r="K71" s="14"/>
    </row>
    <row r="72" spans="1:11" s="66" customFormat="1" ht="15.6">
      <c r="A72" s="80">
        <v>2</v>
      </c>
      <c r="B72" s="81" t="s">
        <v>51</v>
      </c>
      <c r="C72" s="13">
        <f>SUM(D72:E72)</f>
        <v>0</v>
      </c>
      <c r="D72" s="106"/>
      <c r="E72" s="65"/>
      <c r="F72" s="13">
        <f>SUM(G72:H72)</f>
        <v>882.8723</v>
      </c>
      <c r="G72" s="106">
        <v>631.35299999999995</v>
      </c>
      <c r="H72" s="65">
        <v>251.51929999999999</v>
      </c>
      <c r="I72" s="14"/>
      <c r="J72" s="14"/>
      <c r="K72" s="14"/>
    </row>
    <row r="73" spans="1:11" s="73" customFormat="1" ht="15.6">
      <c r="A73" s="76" t="s">
        <v>3</v>
      </c>
      <c r="B73" s="77" t="s">
        <v>40</v>
      </c>
      <c r="C73" s="78">
        <f>SUM(C74:C75)</f>
        <v>0</v>
      </c>
      <c r="D73" s="78">
        <f t="shared" ref="D73:H73" si="27">SUM(D74:D75)</f>
        <v>0</v>
      </c>
      <c r="E73" s="78">
        <f t="shared" si="27"/>
        <v>0</v>
      </c>
      <c r="F73" s="78">
        <f t="shared" si="27"/>
        <v>120411.8922</v>
      </c>
      <c r="G73" s="78">
        <f t="shared" si="27"/>
        <v>13997.851058</v>
      </c>
      <c r="H73" s="78">
        <f t="shared" si="27"/>
        <v>106414.041142</v>
      </c>
      <c r="I73" s="79"/>
      <c r="J73" s="79"/>
      <c r="K73" s="79"/>
    </row>
    <row r="74" spans="1:11" s="66" customFormat="1" ht="15.6">
      <c r="A74" s="80">
        <v>1</v>
      </c>
      <c r="B74" s="81" t="s">
        <v>50</v>
      </c>
      <c r="C74" s="13">
        <f>SUM(D74:E74)</f>
        <v>0</v>
      </c>
      <c r="D74" s="106"/>
      <c r="E74" s="65"/>
      <c r="F74" s="13">
        <f>SUM(G74:H74)</f>
        <v>88868.524560999998</v>
      </c>
      <c r="G74" s="106"/>
      <c r="H74" s="65">
        <v>88868.524560999998</v>
      </c>
      <c r="I74" s="14"/>
      <c r="J74" s="14"/>
      <c r="K74" s="14"/>
    </row>
    <row r="75" spans="1:11" s="66" customFormat="1" ht="15.6">
      <c r="A75" s="80">
        <v>2</v>
      </c>
      <c r="B75" s="81" t="s">
        <v>51</v>
      </c>
      <c r="C75" s="13">
        <f>SUM(D75:E75)</f>
        <v>0</v>
      </c>
      <c r="D75" s="106"/>
      <c r="E75" s="65"/>
      <c r="F75" s="13">
        <f>SUM(G75:H75)</f>
        <v>31543.367639</v>
      </c>
      <c r="G75" s="106">
        <v>13997.851058</v>
      </c>
      <c r="H75" s="65">
        <v>17545.516581</v>
      </c>
      <c r="I75" s="14"/>
      <c r="J75" s="14"/>
      <c r="K75" s="14"/>
    </row>
    <row r="76" spans="1:11" s="73" customFormat="1" ht="31.2">
      <c r="A76" s="76" t="s">
        <v>4</v>
      </c>
      <c r="B76" s="113" t="s">
        <v>132</v>
      </c>
      <c r="C76" s="78">
        <f>SUM(C77:C78)</f>
        <v>0</v>
      </c>
      <c r="D76" s="78">
        <f t="shared" ref="D76:H76" si="28">SUM(D77:D78)</f>
        <v>0</v>
      </c>
      <c r="E76" s="78">
        <f t="shared" si="28"/>
        <v>0</v>
      </c>
      <c r="F76" s="78">
        <f t="shared" si="28"/>
        <v>5082.8440000000001</v>
      </c>
      <c r="G76" s="78">
        <f t="shared" si="28"/>
        <v>5055.2439999999997</v>
      </c>
      <c r="H76" s="78">
        <f t="shared" si="28"/>
        <v>27.6</v>
      </c>
      <c r="I76" s="79"/>
      <c r="J76" s="79"/>
      <c r="K76" s="79"/>
    </row>
    <row r="77" spans="1:11" s="66" customFormat="1" ht="15.6">
      <c r="A77" s="80">
        <v>1</v>
      </c>
      <c r="B77" s="81" t="s">
        <v>50</v>
      </c>
      <c r="C77" s="13">
        <f>SUM(D77:E77)</f>
        <v>0</v>
      </c>
      <c r="D77" s="106"/>
      <c r="E77" s="65"/>
      <c r="F77" s="13">
        <f>SUM(G77:H77)</f>
        <v>4620.2259999999997</v>
      </c>
      <c r="G77" s="106">
        <v>4620.2259999999997</v>
      </c>
      <c r="H77" s="65"/>
      <c r="I77" s="14"/>
      <c r="J77" s="14"/>
      <c r="K77" s="14"/>
    </row>
    <row r="78" spans="1:11" s="66" customFormat="1" ht="15.6">
      <c r="A78" s="80">
        <v>2</v>
      </c>
      <c r="B78" s="81" t="s">
        <v>51</v>
      </c>
      <c r="C78" s="13">
        <f>SUM(D78:E78)</f>
        <v>0</v>
      </c>
      <c r="D78" s="106"/>
      <c r="E78" s="65"/>
      <c r="F78" s="13">
        <f>SUM(G78:H78)</f>
        <v>462.61799999999999</v>
      </c>
      <c r="G78" s="106">
        <v>435.01799999999997</v>
      </c>
      <c r="H78" s="65">
        <v>27.6</v>
      </c>
      <c r="I78" s="14"/>
      <c r="J78" s="14"/>
      <c r="K78" s="14"/>
    </row>
    <row r="79" spans="1:11" s="57" customFormat="1" ht="15.6">
      <c r="A79" s="6" t="s">
        <v>128</v>
      </c>
      <c r="B79" s="70" t="s">
        <v>17</v>
      </c>
      <c r="C79" s="9">
        <f>C80+C83</f>
        <v>1029591</v>
      </c>
      <c r="D79" s="9">
        <f t="shared" ref="D79:H79" si="29">D80+D83</f>
        <v>1023051</v>
      </c>
      <c r="E79" s="9">
        <f t="shared" si="29"/>
        <v>6540</v>
      </c>
      <c r="F79" s="9">
        <f t="shared" si="29"/>
        <v>993166.78524100012</v>
      </c>
      <c r="G79" s="9">
        <f t="shared" si="29"/>
        <v>907541.82900200004</v>
      </c>
      <c r="H79" s="9">
        <f t="shared" si="29"/>
        <v>85624.956238999992</v>
      </c>
      <c r="I79" s="19">
        <f>F79/C79</f>
        <v>0.96462263679558202</v>
      </c>
      <c r="J79" s="19">
        <f>G79/D79</f>
        <v>0.88709343815899699</v>
      </c>
      <c r="K79" s="19">
        <f>H79/E79</f>
        <v>13.092500953975534</v>
      </c>
    </row>
    <row r="80" spans="1:11" s="39" customFormat="1" ht="15.6">
      <c r="A80" s="82" t="s">
        <v>7</v>
      </c>
      <c r="B80" s="83" t="s">
        <v>18</v>
      </c>
      <c r="C80" s="84">
        <f>C81+C82</f>
        <v>935449</v>
      </c>
      <c r="D80" s="84">
        <f t="shared" ref="D80:H80" si="30">D81+D82</f>
        <v>935449</v>
      </c>
      <c r="E80" s="84">
        <f t="shared" si="30"/>
        <v>0</v>
      </c>
      <c r="F80" s="84">
        <f t="shared" si="30"/>
        <v>844812.57029100007</v>
      </c>
      <c r="G80" s="84">
        <f t="shared" si="30"/>
        <v>810554.76831900002</v>
      </c>
      <c r="H80" s="84">
        <f t="shared" si="30"/>
        <v>34257.801972000001</v>
      </c>
      <c r="I80" s="85">
        <f t="shared" ref="I80:J82" si="31">F80/C80</f>
        <v>0.90310917034600502</v>
      </c>
      <c r="J80" s="85">
        <f t="shared" si="31"/>
        <v>0.86648739623325277</v>
      </c>
      <c r="K80" s="85"/>
    </row>
    <row r="81" spans="1:11" s="50" customFormat="1" ht="16.2">
      <c r="A81" s="7">
        <v>1</v>
      </c>
      <c r="B81" s="8" t="s">
        <v>108</v>
      </c>
      <c r="C81" s="18">
        <f>D81+E81</f>
        <v>107903</v>
      </c>
      <c r="D81" s="18">
        <v>107903</v>
      </c>
      <c r="E81" s="18"/>
      <c r="F81" s="18">
        <f>G81+H81</f>
        <v>69817.101009999998</v>
      </c>
      <c r="G81" s="18">
        <v>69817.101009999998</v>
      </c>
      <c r="H81" s="18"/>
      <c r="I81" s="19">
        <f t="shared" si="31"/>
        <v>0.64703577296275361</v>
      </c>
      <c r="J81" s="19">
        <f t="shared" si="31"/>
        <v>0.64703577296275361</v>
      </c>
      <c r="K81" s="19"/>
    </row>
    <row r="82" spans="1:11" s="50" customFormat="1" ht="16.2">
      <c r="A82" s="7">
        <v>2</v>
      </c>
      <c r="B82" s="8" t="s">
        <v>109</v>
      </c>
      <c r="C82" s="18">
        <f>D82+E82</f>
        <v>827546</v>
      </c>
      <c r="D82" s="18">
        <v>827546</v>
      </c>
      <c r="E82" s="18"/>
      <c r="F82" s="18">
        <f>G82+H82</f>
        <v>774995.46928100009</v>
      </c>
      <c r="G82" s="18">
        <v>740737.66730900004</v>
      </c>
      <c r="H82" s="18">
        <v>34257.801972000001</v>
      </c>
      <c r="I82" s="19">
        <f t="shared" si="31"/>
        <v>0.93649835692638239</v>
      </c>
      <c r="J82" s="19">
        <f t="shared" si="31"/>
        <v>0.89510150167966496</v>
      </c>
      <c r="K82" s="19"/>
    </row>
    <row r="83" spans="1:11" s="39" customFormat="1" ht="15.6">
      <c r="A83" s="82" t="s">
        <v>3</v>
      </c>
      <c r="B83" s="83" t="s">
        <v>9</v>
      </c>
      <c r="C83" s="84">
        <f t="shared" ref="C83:H83" si="32">C84+C85</f>
        <v>94142</v>
      </c>
      <c r="D83" s="84">
        <f t="shared" si="32"/>
        <v>87602</v>
      </c>
      <c r="E83" s="84">
        <f t="shared" si="32"/>
        <v>6540</v>
      </c>
      <c r="F83" s="84">
        <f t="shared" si="32"/>
        <v>148354.21495000002</v>
      </c>
      <c r="G83" s="84">
        <f t="shared" si="32"/>
        <v>96987.060682999989</v>
      </c>
      <c r="H83" s="84">
        <f t="shared" si="32"/>
        <v>51367.154266999998</v>
      </c>
      <c r="I83" s="85">
        <f>F83/C83</f>
        <v>1.5758557811603751</v>
      </c>
      <c r="J83" s="85">
        <f>G83/D83</f>
        <v>1.1071329499668956</v>
      </c>
      <c r="K83" s="85">
        <f>H83/E83</f>
        <v>7.854304933792049</v>
      </c>
    </row>
    <row r="84" spans="1:11" s="50" customFormat="1" ht="16.2">
      <c r="A84" s="7" t="s">
        <v>107</v>
      </c>
      <c r="B84" s="8" t="s">
        <v>29</v>
      </c>
      <c r="C84" s="18">
        <f>D84+E84</f>
        <v>2010</v>
      </c>
      <c r="D84" s="18">
        <v>2010</v>
      </c>
      <c r="E84" s="18"/>
      <c r="F84" s="18">
        <f>G84+H84</f>
        <v>0</v>
      </c>
      <c r="G84" s="18"/>
      <c r="H84" s="18"/>
      <c r="I84" s="19">
        <f t="shared" ref="I84:J86" si="33">F84/C84</f>
        <v>0</v>
      </c>
      <c r="J84" s="19">
        <f t="shared" si="33"/>
        <v>0</v>
      </c>
      <c r="K84" s="19"/>
    </row>
    <row r="85" spans="1:11" s="50" customFormat="1" ht="16.2">
      <c r="A85" s="7" t="s">
        <v>110</v>
      </c>
      <c r="B85" s="8" t="s">
        <v>13</v>
      </c>
      <c r="C85" s="4">
        <f>C86+C96</f>
        <v>92132</v>
      </c>
      <c r="D85" s="4">
        <f t="shared" ref="D85:H85" si="34">D86+D96</f>
        <v>85592</v>
      </c>
      <c r="E85" s="4">
        <f t="shared" si="34"/>
        <v>6540</v>
      </c>
      <c r="F85" s="4">
        <f t="shared" si="34"/>
        <v>148354.21495000002</v>
      </c>
      <c r="G85" s="4">
        <f t="shared" si="34"/>
        <v>96987.060682999989</v>
      </c>
      <c r="H85" s="4">
        <f t="shared" si="34"/>
        <v>51367.154266999998</v>
      </c>
      <c r="I85" s="86">
        <f t="shared" si="33"/>
        <v>1.6102354768158731</v>
      </c>
      <c r="J85" s="86">
        <f t="shared" si="33"/>
        <v>1.1331323100640245</v>
      </c>
      <c r="K85" s="86">
        <f>H85/E85</f>
        <v>7.854304933792049</v>
      </c>
    </row>
    <row r="86" spans="1:11" s="50" customFormat="1" ht="16.2">
      <c r="A86" s="87">
        <v>1</v>
      </c>
      <c r="B86" s="60" t="s">
        <v>111</v>
      </c>
      <c r="C86" s="88">
        <f>SUM(C87:C95)</f>
        <v>92132</v>
      </c>
      <c r="D86" s="88">
        <f t="shared" ref="D86:H86" si="35">SUM(D87:D95)</f>
        <v>85592</v>
      </c>
      <c r="E86" s="88">
        <f t="shared" si="35"/>
        <v>6540</v>
      </c>
      <c r="F86" s="88">
        <f t="shared" si="35"/>
        <v>135118.48495000001</v>
      </c>
      <c r="G86" s="88">
        <f t="shared" si="35"/>
        <v>83751.330682999993</v>
      </c>
      <c r="H86" s="88">
        <f t="shared" si="35"/>
        <v>51367.154266999998</v>
      </c>
      <c r="I86" s="89">
        <f t="shared" si="33"/>
        <v>1.4665749679807234</v>
      </c>
      <c r="J86" s="89">
        <f t="shared" si="33"/>
        <v>0.97849484394569575</v>
      </c>
      <c r="K86" s="89">
        <f>H86/E86</f>
        <v>7.854304933792049</v>
      </c>
    </row>
    <row r="87" spans="1:11" s="46" customFormat="1" ht="15.6">
      <c r="A87" s="24" t="s">
        <v>31</v>
      </c>
      <c r="B87" s="25" t="s">
        <v>133</v>
      </c>
      <c r="C87" s="13">
        <f>SUM(D87:E87)</f>
        <v>0</v>
      </c>
      <c r="D87" s="5"/>
      <c r="E87" s="13"/>
      <c r="F87" s="13">
        <f>SUM(G87:H87)</f>
        <v>215.526442</v>
      </c>
      <c r="G87" s="5">
        <v>215.526442</v>
      </c>
      <c r="H87" s="13"/>
      <c r="I87" s="14"/>
      <c r="J87" s="14"/>
      <c r="K87" s="14"/>
    </row>
    <row r="88" spans="1:11" s="46" customFormat="1" ht="15.6">
      <c r="A88" s="24" t="s">
        <v>32</v>
      </c>
      <c r="B88" s="25" t="s">
        <v>134</v>
      </c>
      <c r="C88" s="13">
        <f t="shared" ref="C88:C95" si="36">SUM(D88:E88)</f>
        <v>0</v>
      </c>
      <c r="D88" s="5"/>
      <c r="E88" s="13"/>
      <c r="F88" s="13">
        <f t="shared" ref="F88:F95" si="37">SUM(G88:H88)</f>
        <v>80</v>
      </c>
      <c r="G88" s="5">
        <v>80</v>
      </c>
      <c r="H88" s="13"/>
      <c r="I88" s="14"/>
      <c r="J88" s="14"/>
      <c r="K88" s="14"/>
    </row>
    <row r="89" spans="1:11" s="46" customFormat="1" ht="46.8">
      <c r="A89" s="24" t="s">
        <v>33</v>
      </c>
      <c r="B89" s="25" t="s">
        <v>112</v>
      </c>
      <c r="C89" s="13">
        <f t="shared" si="36"/>
        <v>0</v>
      </c>
      <c r="D89" s="5"/>
      <c r="E89" s="13"/>
      <c r="F89" s="13">
        <f t="shared" si="37"/>
        <v>515.16849999999999</v>
      </c>
      <c r="G89" s="5">
        <v>515.16849999999999</v>
      </c>
      <c r="H89" s="13"/>
      <c r="I89" s="14"/>
      <c r="J89" s="14"/>
      <c r="K89" s="14"/>
    </row>
    <row r="90" spans="1:11" s="2" customFormat="1" ht="31.2">
      <c r="A90" s="24" t="s">
        <v>34</v>
      </c>
      <c r="B90" s="25" t="s">
        <v>113</v>
      </c>
      <c r="C90" s="13">
        <f t="shared" si="36"/>
        <v>41000</v>
      </c>
      <c r="D90" s="5">
        <v>34460</v>
      </c>
      <c r="E90" s="13">
        <v>6540</v>
      </c>
      <c r="F90" s="13">
        <f t="shared" si="37"/>
        <v>38909.855907000005</v>
      </c>
      <c r="G90" s="5">
        <v>32475.702440000001</v>
      </c>
      <c r="H90" s="13">
        <v>6434.1534670000001</v>
      </c>
      <c r="I90" s="14">
        <f>F90/C90</f>
        <v>0.94902087578048788</v>
      </c>
      <c r="J90" s="14">
        <f>G90/D90</f>
        <v>0.94241736622170635</v>
      </c>
      <c r="K90" s="14">
        <f>H90/E90</f>
        <v>0.98381551483180429</v>
      </c>
    </row>
    <row r="91" spans="1:11" s="2" customFormat="1" ht="31.2">
      <c r="A91" s="24" t="s">
        <v>35</v>
      </c>
      <c r="B91" s="25" t="s">
        <v>114</v>
      </c>
      <c r="C91" s="13">
        <f t="shared" si="36"/>
        <v>1000</v>
      </c>
      <c r="D91" s="5">
        <v>1000</v>
      </c>
      <c r="E91" s="13"/>
      <c r="F91" s="13">
        <f t="shared" si="37"/>
        <v>238.84970100000001</v>
      </c>
      <c r="G91" s="5">
        <v>238.84970100000001</v>
      </c>
      <c r="H91" s="13"/>
      <c r="I91" s="14">
        <f>F91/C91</f>
        <v>0.238849701</v>
      </c>
      <c r="J91" s="14">
        <f>G91/D91</f>
        <v>0.238849701</v>
      </c>
      <c r="K91" s="14"/>
    </row>
    <row r="92" spans="1:11" s="2" customFormat="1" ht="15.6">
      <c r="A92" s="24" t="s">
        <v>36</v>
      </c>
      <c r="B92" s="25" t="s">
        <v>115</v>
      </c>
      <c r="C92" s="13">
        <f t="shared" si="36"/>
        <v>0</v>
      </c>
      <c r="D92" s="5"/>
      <c r="E92" s="13"/>
      <c r="F92" s="13">
        <f t="shared" si="37"/>
        <v>3365.5008000000003</v>
      </c>
      <c r="G92" s="5"/>
      <c r="H92" s="13">
        <v>3365.5008000000003</v>
      </c>
      <c r="I92" s="14"/>
      <c r="J92" s="14"/>
      <c r="K92" s="14"/>
    </row>
    <row r="93" spans="1:11" s="2" customFormat="1" ht="31.2">
      <c r="A93" s="24" t="s">
        <v>37</v>
      </c>
      <c r="B93" s="25" t="s">
        <v>116</v>
      </c>
      <c r="C93" s="13">
        <f t="shared" si="36"/>
        <v>50132</v>
      </c>
      <c r="D93" s="5">
        <v>50132</v>
      </c>
      <c r="E93" s="13"/>
      <c r="F93" s="13">
        <f t="shared" si="37"/>
        <v>50132</v>
      </c>
      <c r="G93" s="5">
        <v>50132</v>
      </c>
      <c r="H93" s="13"/>
      <c r="I93" s="14">
        <f>F93/C93</f>
        <v>1</v>
      </c>
      <c r="J93" s="14">
        <f>G93/D93</f>
        <v>1</v>
      </c>
      <c r="K93" s="14"/>
    </row>
    <row r="94" spans="1:11" s="2" customFormat="1" ht="46.8">
      <c r="A94" s="24" t="s">
        <v>38</v>
      </c>
      <c r="B94" s="25" t="s">
        <v>135</v>
      </c>
      <c r="C94" s="13">
        <f t="shared" si="36"/>
        <v>0</v>
      </c>
      <c r="D94" s="5"/>
      <c r="E94" s="13"/>
      <c r="F94" s="13">
        <f t="shared" si="37"/>
        <v>94.083600000000004</v>
      </c>
      <c r="G94" s="5">
        <v>94.083600000000004</v>
      </c>
      <c r="H94" s="13"/>
      <c r="I94" s="14"/>
      <c r="J94" s="14"/>
      <c r="K94" s="14"/>
    </row>
    <row r="95" spans="1:11" s="2" customFormat="1" ht="46.8">
      <c r="A95" s="24" t="s">
        <v>39</v>
      </c>
      <c r="B95" s="25" t="s">
        <v>136</v>
      </c>
      <c r="C95" s="13">
        <f t="shared" si="36"/>
        <v>0</v>
      </c>
      <c r="D95" s="5"/>
      <c r="E95" s="13"/>
      <c r="F95" s="13">
        <f t="shared" si="37"/>
        <v>41567.5</v>
      </c>
      <c r="G95" s="5"/>
      <c r="H95" s="13">
        <v>41567.5</v>
      </c>
      <c r="I95" s="14"/>
      <c r="J95" s="14"/>
      <c r="K95" s="14"/>
    </row>
    <row r="96" spans="1:11" s="109" customFormat="1" ht="16.2">
      <c r="A96" s="47">
        <v>2</v>
      </c>
      <c r="B96" s="75" t="s">
        <v>15</v>
      </c>
      <c r="C96" s="107">
        <f>SUM(C97:C98)</f>
        <v>0</v>
      </c>
      <c r="D96" s="107">
        <f t="shared" ref="D96:H96" si="38">SUM(D97:D98)</f>
        <v>0</v>
      </c>
      <c r="E96" s="107">
        <f t="shared" si="38"/>
        <v>0</v>
      </c>
      <c r="F96" s="107">
        <f t="shared" si="38"/>
        <v>13235.73</v>
      </c>
      <c r="G96" s="107">
        <f t="shared" si="38"/>
        <v>13235.73</v>
      </c>
      <c r="H96" s="107">
        <f t="shared" si="38"/>
        <v>0</v>
      </c>
      <c r="I96" s="108"/>
      <c r="J96" s="108"/>
      <c r="K96" s="108"/>
    </row>
    <row r="97" spans="1:11" s="2" customFormat="1" ht="15.6">
      <c r="A97" s="26" t="s">
        <v>52</v>
      </c>
      <c r="B97" s="15" t="s">
        <v>137</v>
      </c>
      <c r="C97" s="13">
        <f>SUM(D97:E97)</f>
        <v>0</v>
      </c>
      <c r="D97" s="106"/>
      <c r="E97" s="18"/>
      <c r="F97" s="13">
        <f>SUM(G97:H97)</f>
        <v>11499</v>
      </c>
      <c r="G97" s="13">
        <v>11499</v>
      </c>
      <c r="H97" s="13"/>
      <c r="I97" s="14"/>
      <c r="J97" s="14"/>
      <c r="K97" s="14"/>
    </row>
    <row r="98" spans="1:11" s="2" customFormat="1" ht="15.6">
      <c r="A98" s="26" t="s">
        <v>53</v>
      </c>
      <c r="B98" s="15" t="s">
        <v>138</v>
      </c>
      <c r="C98" s="13">
        <f>SUM(D98:E98)</f>
        <v>0</v>
      </c>
      <c r="D98" s="106"/>
      <c r="E98" s="13"/>
      <c r="F98" s="13">
        <f>SUM(G98:H98)</f>
        <v>1736.73</v>
      </c>
      <c r="G98" s="13">
        <v>1736.73</v>
      </c>
      <c r="H98" s="13"/>
      <c r="I98" s="14"/>
      <c r="J98" s="14"/>
      <c r="K98" s="14"/>
    </row>
    <row r="99" spans="1:11" s="73" customFormat="1" ht="15.6">
      <c r="A99" s="71" t="s">
        <v>6</v>
      </c>
      <c r="B99" s="72" t="s">
        <v>21</v>
      </c>
      <c r="C99" s="20">
        <f>D99+E99</f>
        <v>0</v>
      </c>
      <c r="D99" s="20"/>
      <c r="E99" s="20"/>
      <c r="F99" s="20">
        <f>G99+H99</f>
        <v>5806581.0051330002</v>
      </c>
      <c r="G99" s="20">
        <v>2637338.6936010001</v>
      </c>
      <c r="H99" s="20">
        <v>3169242.3115320001</v>
      </c>
      <c r="I99" s="21"/>
      <c r="J99" s="21"/>
      <c r="K99" s="21"/>
    </row>
    <row r="100" spans="1:11" s="73" customFormat="1" ht="15.6">
      <c r="A100" s="71" t="s">
        <v>8</v>
      </c>
      <c r="B100" s="72" t="s">
        <v>49</v>
      </c>
      <c r="C100" s="20">
        <f t="shared" ref="C100:E100" si="39">SUM(C101:C103)</f>
        <v>0</v>
      </c>
      <c r="D100" s="20">
        <f t="shared" si="39"/>
        <v>0</v>
      </c>
      <c r="E100" s="20">
        <f t="shared" si="39"/>
        <v>0</v>
      </c>
      <c r="F100" s="20">
        <f>SUM(F101:F103)</f>
        <v>57836.269961999998</v>
      </c>
      <c r="G100" s="20">
        <f t="shared" ref="G100:H100" si="40">SUM(G101:G103)</f>
        <v>550.72990800000002</v>
      </c>
      <c r="H100" s="20">
        <f t="shared" si="40"/>
        <v>57285.540053999997</v>
      </c>
      <c r="I100" s="21"/>
      <c r="J100" s="21"/>
      <c r="K100" s="21"/>
    </row>
    <row r="101" spans="1:11" s="46" customFormat="1" ht="15.6">
      <c r="A101" s="12" t="s">
        <v>7</v>
      </c>
      <c r="B101" s="110" t="s">
        <v>129</v>
      </c>
      <c r="C101" s="106">
        <f>SUM(D101:E101)</f>
        <v>0</v>
      </c>
      <c r="D101" s="106"/>
      <c r="E101" s="106"/>
      <c r="F101" s="106">
        <f>SUM(G101:H101)</f>
        <v>550.72990800000002</v>
      </c>
      <c r="G101" s="106">
        <v>550.72990800000002</v>
      </c>
      <c r="H101" s="106"/>
      <c r="I101" s="111"/>
      <c r="J101" s="111"/>
      <c r="K101" s="111"/>
    </row>
    <row r="102" spans="1:11" s="46" customFormat="1" ht="15.6">
      <c r="A102" s="12" t="s">
        <v>3</v>
      </c>
      <c r="B102" s="110" t="s">
        <v>130</v>
      </c>
      <c r="C102" s="106">
        <f>SUM(D102:E102)</f>
        <v>0</v>
      </c>
      <c r="D102" s="106"/>
      <c r="E102" s="106"/>
      <c r="F102" s="106">
        <f t="shared" ref="F102:F103" si="41">SUM(G102:H102)</f>
        <v>56094.871038999998</v>
      </c>
      <c r="G102" s="106"/>
      <c r="H102" s="106">
        <v>56094.871038999998</v>
      </c>
      <c r="I102" s="111"/>
      <c r="J102" s="111"/>
      <c r="K102" s="111"/>
    </row>
    <row r="103" spans="1:11" s="46" customFormat="1" ht="15.6">
      <c r="A103" s="12" t="s">
        <v>4</v>
      </c>
      <c r="B103" s="110" t="s">
        <v>131</v>
      </c>
      <c r="C103" s="106">
        <f>SUM(D103:E103)</f>
        <v>0</v>
      </c>
      <c r="D103" s="106"/>
      <c r="E103" s="106"/>
      <c r="F103" s="106">
        <f t="shared" si="41"/>
        <v>1190.6690149999999</v>
      </c>
      <c r="G103" s="106"/>
      <c r="H103" s="106">
        <v>1190.6690149999999</v>
      </c>
      <c r="I103" s="111"/>
      <c r="J103" s="111"/>
      <c r="K103" s="111"/>
    </row>
    <row r="104" spans="1:11" ht="7.5" customHeight="1">
      <c r="A104" s="90"/>
      <c r="B104" s="91"/>
      <c r="C104" s="92"/>
      <c r="D104" s="92"/>
      <c r="E104" s="92"/>
      <c r="F104" s="92"/>
      <c r="G104" s="92"/>
      <c r="H104" s="92"/>
      <c r="I104" s="112"/>
      <c r="J104" s="112"/>
      <c r="K104" s="112"/>
    </row>
    <row r="106" spans="1:11">
      <c r="G106" s="23"/>
      <c r="H106" s="22"/>
    </row>
  </sheetData>
  <mergeCells count="7">
    <mergeCell ref="A2:K2"/>
    <mergeCell ref="A3:K3"/>
    <mergeCell ref="A6:A7"/>
    <mergeCell ref="B6:B7"/>
    <mergeCell ref="C6:E6"/>
    <mergeCell ref="F6:H6"/>
    <mergeCell ref="I6:K6"/>
  </mergeCells>
  <pageMargins left="0.31496062992125984" right="0" top="0.74803149606299213" bottom="0.74803149606299213" header="0.31496062992125984" footer="0.31496062992125984"/>
  <pageSetup scale="65"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SL 64</vt:lpstr>
      <vt:lpstr>'SL 64'!Print_Titles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Đỗ Thị Hồng Thắm</cp:lastModifiedBy>
  <cp:lastPrinted>2024-07-18T09:28:39Z</cp:lastPrinted>
  <dcterms:created xsi:type="dcterms:W3CDTF">2017-04-26T02:19:00Z</dcterms:created>
  <dcterms:modified xsi:type="dcterms:W3CDTF">2024-07-23T02:14:10Z</dcterms:modified>
</cp:coreProperties>
</file>