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5\2. DIEU CHINH QT 2023\"/>
    </mc:Choice>
  </mc:AlternateContent>
  <bookViews>
    <workbookView xWindow="-120" yWindow="-120" windowWidth="20736" windowHeight="11160" tabRatio="909"/>
  </bookViews>
  <sheets>
    <sheet name="63" sheetId="106" r:id="rId1"/>
  </sheets>
  <definedNames>
    <definedName name="_xlnm.Print_Area" localSheetId="0">'63'!$A$1:$L$76</definedName>
    <definedName name="_xlnm.Print_Titles" localSheetId="0">'63'!$5:$7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06" l="1"/>
  <c r="J78" i="106"/>
  <c r="G78" i="106"/>
  <c r="F78" i="106"/>
  <c r="K77" i="106"/>
  <c r="J77" i="106"/>
  <c r="L77" i="106" s="1"/>
  <c r="G77" i="106"/>
  <c r="F77" i="106"/>
  <c r="K76" i="106"/>
  <c r="J76" i="106"/>
  <c r="L76" i="106" s="1"/>
  <c r="G76" i="106"/>
  <c r="F76" i="106"/>
  <c r="L75" i="106"/>
  <c r="K75" i="106"/>
  <c r="H75" i="106"/>
  <c r="G75" i="106"/>
  <c r="K74" i="106"/>
  <c r="J74" i="106"/>
  <c r="L74" i="106" s="1"/>
  <c r="G74" i="106"/>
  <c r="F74" i="106"/>
  <c r="K73" i="106"/>
  <c r="J73" i="106"/>
  <c r="L73" i="106" s="1"/>
  <c r="G73" i="106"/>
  <c r="F73" i="106"/>
  <c r="F72" i="106" s="1"/>
  <c r="I72" i="106"/>
  <c r="G72" i="106" s="1"/>
  <c r="E72" i="106"/>
  <c r="E70" i="106" s="1"/>
  <c r="E69" i="106" s="1"/>
  <c r="K71" i="106"/>
  <c r="J71" i="106"/>
  <c r="L71" i="106" s="1"/>
  <c r="G71" i="106"/>
  <c r="F71" i="106"/>
  <c r="L68" i="106"/>
  <c r="K68" i="106"/>
  <c r="H68" i="106"/>
  <c r="G68" i="106"/>
  <c r="K67" i="106"/>
  <c r="J67" i="106"/>
  <c r="L67" i="106" s="1"/>
  <c r="G67" i="106"/>
  <c r="F67" i="106"/>
  <c r="K66" i="106"/>
  <c r="J66" i="106"/>
  <c r="G66" i="106"/>
  <c r="F66" i="106"/>
  <c r="I65" i="106"/>
  <c r="K65" i="106" s="1"/>
  <c r="E65" i="106"/>
  <c r="L64" i="106"/>
  <c r="K64" i="106"/>
  <c r="H64" i="106"/>
  <c r="G64" i="106"/>
  <c r="L63" i="106"/>
  <c r="K63" i="106"/>
  <c r="H63" i="106"/>
  <c r="G63" i="106"/>
  <c r="L62" i="106"/>
  <c r="K62" i="106"/>
  <c r="H62" i="106"/>
  <c r="G62" i="106"/>
  <c r="L61" i="106"/>
  <c r="K61" i="106"/>
  <c r="H61" i="106"/>
  <c r="G61" i="106"/>
  <c r="L60" i="106"/>
  <c r="K60" i="106"/>
  <c r="H60" i="106"/>
  <c r="G60" i="106"/>
  <c r="L59" i="106"/>
  <c r="K59" i="106"/>
  <c r="H59" i="106"/>
  <c r="G59" i="106"/>
  <c r="L58" i="106"/>
  <c r="K58" i="106"/>
  <c r="H58" i="106"/>
  <c r="G58" i="106"/>
  <c r="L57" i="106"/>
  <c r="K57" i="106"/>
  <c r="H57" i="106"/>
  <c r="G57" i="106"/>
  <c r="L56" i="106"/>
  <c r="K56" i="106"/>
  <c r="H56" i="106"/>
  <c r="G56" i="106"/>
  <c r="J55" i="106"/>
  <c r="L55" i="106" s="1"/>
  <c r="I55" i="106"/>
  <c r="F55" i="106"/>
  <c r="E55" i="106"/>
  <c r="C55" i="106"/>
  <c r="K55" i="106" s="1"/>
  <c r="K54" i="106"/>
  <c r="J54" i="106"/>
  <c r="G54" i="106"/>
  <c r="F54" i="106"/>
  <c r="D54" i="106"/>
  <c r="K53" i="106"/>
  <c r="J53" i="106"/>
  <c r="G53" i="106"/>
  <c r="F53" i="106"/>
  <c r="D53" i="106"/>
  <c r="K52" i="106"/>
  <c r="J52" i="106"/>
  <c r="G52" i="106"/>
  <c r="F52" i="106"/>
  <c r="D52" i="106"/>
  <c r="K51" i="106"/>
  <c r="J51" i="106"/>
  <c r="H51" i="106" s="1"/>
  <c r="G51" i="106"/>
  <c r="F51" i="106"/>
  <c r="K50" i="106"/>
  <c r="J50" i="106"/>
  <c r="G50" i="106"/>
  <c r="F50" i="106"/>
  <c r="F49" i="106" s="1"/>
  <c r="D50" i="106"/>
  <c r="I49" i="106"/>
  <c r="E49" i="106"/>
  <c r="D49" i="106"/>
  <c r="K48" i="106"/>
  <c r="J48" i="106"/>
  <c r="G48" i="106"/>
  <c r="F48" i="106"/>
  <c r="L47" i="106"/>
  <c r="K47" i="106"/>
  <c r="H47" i="106"/>
  <c r="G47" i="106"/>
  <c r="L46" i="106"/>
  <c r="K46" i="106"/>
  <c r="H46" i="106"/>
  <c r="G46" i="106"/>
  <c r="L45" i="106"/>
  <c r="K45" i="106"/>
  <c r="H45" i="106"/>
  <c r="G45" i="106"/>
  <c r="I44" i="106"/>
  <c r="E44" i="106"/>
  <c r="F44" i="106" s="1"/>
  <c r="D44" i="106"/>
  <c r="K43" i="106"/>
  <c r="J43" i="106"/>
  <c r="G43" i="106"/>
  <c r="F43" i="106"/>
  <c r="D43" i="106"/>
  <c r="K42" i="106"/>
  <c r="J42" i="106"/>
  <c r="G42" i="106"/>
  <c r="F42" i="106"/>
  <c r="D42" i="106"/>
  <c r="K41" i="106"/>
  <c r="J41" i="106"/>
  <c r="G41" i="106"/>
  <c r="F41" i="106"/>
  <c r="K40" i="106"/>
  <c r="J40" i="106"/>
  <c r="G40" i="106"/>
  <c r="F40" i="106"/>
  <c r="D40" i="106"/>
  <c r="D38" i="106" s="1"/>
  <c r="K39" i="106"/>
  <c r="J39" i="106"/>
  <c r="G39" i="106"/>
  <c r="F39" i="106"/>
  <c r="I38" i="106"/>
  <c r="E38" i="106"/>
  <c r="C38" i="106"/>
  <c r="K37" i="106"/>
  <c r="J37" i="106"/>
  <c r="J36" i="106" s="1"/>
  <c r="G37" i="106"/>
  <c r="F37" i="106"/>
  <c r="F36" i="106" s="1"/>
  <c r="F35" i="106" s="1"/>
  <c r="D37" i="106"/>
  <c r="I36" i="106"/>
  <c r="K36" i="106" s="1"/>
  <c r="E36" i="106"/>
  <c r="G35" i="106"/>
  <c r="D35" i="106"/>
  <c r="C35" i="106"/>
  <c r="K35" i="106" s="1"/>
  <c r="K34" i="106"/>
  <c r="J34" i="106"/>
  <c r="G34" i="106"/>
  <c r="F34" i="106"/>
  <c r="H34" i="106" s="1"/>
  <c r="D34" i="106"/>
  <c r="L34" i="106" s="1"/>
  <c r="K33" i="106"/>
  <c r="J33" i="106"/>
  <c r="G33" i="106"/>
  <c r="F33" i="106"/>
  <c r="D33" i="106"/>
  <c r="J32" i="106"/>
  <c r="G32" i="106"/>
  <c r="F32" i="106"/>
  <c r="K31" i="106"/>
  <c r="J31" i="106"/>
  <c r="L31" i="106" s="1"/>
  <c r="G31" i="106"/>
  <c r="F31" i="106"/>
  <c r="D31" i="106"/>
  <c r="K30" i="106"/>
  <c r="J30" i="106"/>
  <c r="G30" i="106"/>
  <c r="F30" i="106"/>
  <c r="D30" i="106"/>
  <c r="K29" i="106"/>
  <c r="J29" i="106"/>
  <c r="G29" i="106"/>
  <c r="F29" i="106"/>
  <c r="D29" i="106"/>
  <c r="K28" i="106"/>
  <c r="J28" i="106"/>
  <c r="H28" i="106" s="1"/>
  <c r="G28" i="106"/>
  <c r="F28" i="106"/>
  <c r="D28" i="106"/>
  <c r="K27" i="106"/>
  <c r="J27" i="106"/>
  <c r="G27" i="106"/>
  <c r="F27" i="106"/>
  <c r="D27" i="106"/>
  <c r="I26" i="106"/>
  <c r="E26" i="106"/>
  <c r="C26" i="106"/>
  <c r="K25" i="106"/>
  <c r="J25" i="106"/>
  <c r="G25" i="106"/>
  <c r="F25" i="106"/>
  <c r="D25" i="106"/>
  <c r="L25" i="106" s="1"/>
  <c r="J24" i="106"/>
  <c r="G24" i="106"/>
  <c r="F24" i="106"/>
  <c r="K23" i="106"/>
  <c r="J23" i="106"/>
  <c r="G23" i="106"/>
  <c r="F23" i="106"/>
  <c r="D23" i="106"/>
  <c r="K22" i="106"/>
  <c r="J22" i="106"/>
  <c r="G22" i="106"/>
  <c r="F22" i="106"/>
  <c r="D22" i="106"/>
  <c r="I21" i="106"/>
  <c r="E21" i="106"/>
  <c r="G21" i="106" s="1"/>
  <c r="C21" i="106"/>
  <c r="K20" i="106"/>
  <c r="J20" i="106"/>
  <c r="G20" i="106"/>
  <c r="F20" i="106"/>
  <c r="D20" i="106"/>
  <c r="J19" i="106"/>
  <c r="G19" i="106"/>
  <c r="F19" i="106"/>
  <c r="K18" i="106"/>
  <c r="J18" i="106"/>
  <c r="G18" i="106"/>
  <c r="F18" i="106"/>
  <c r="D18" i="106"/>
  <c r="K17" i="106"/>
  <c r="J17" i="106"/>
  <c r="J16" i="106" s="1"/>
  <c r="G17" i="106"/>
  <c r="F17" i="106"/>
  <c r="D17" i="106"/>
  <c r="I16" i="106"/>
  <c r="E16" i="106"/>
  <c r="C16" i="106"/>
  <c r="K15" i="106"/>
  <c r="J15" i="106"/>
  <c r="G15" i="106"/>
  <c r="F15" i="106"/>
  <c r="D15" i="106"/>
  <c r="K14" i="106"/>
  <c r="J14" i="106"/>
  <c r="G14" i="106"/>
  <c r="F14" i="106"/>
  <c r="K13" i="106"/>
  <c r="J13" i="106"/>
  <c r="L13" i="106" s="1"/>
  <c r="G13" i="106"/>
  <c r="F13" i="106"/>
  <c r="D13" i="106"/>
  <c r="K12" i="106"/>
  <c r="J12" i="106"/>
  <c r="G12" i="106"/>
  <c r="F12" i="106"/>
  <c r="H12" i="106" s="1"/>
  <c r="D12" i="106"/>
  <c r="I11" i="106"/>
  <c r="E11" i="106"/>
  <c r="C11" i="106"/>
  <c r="D26" i="106" l="1"/>
  <c r="F21" i="106"/>
  <c r="H39" i="106"/>
  <c r="J65" i="106"/>
  <c r="G38" i="106"/>
  <c r="F38" i="106"/>
  <c r="L42" i="106"/>
  <c r="G55" i="106"/>
  <c r="H20" i="106"/>
  <c r="J21" i="106"/>
  <c r="L28" i="106"/>
  <c r="K21" i="106"/>
  <c r="H43" i="106"/>
  <c r="I70" i="106"/>
  <c r="G70" i="106" s="1"/>
  <c r="H14" i="106"/>
  <c r="D16" i="106"/>
  <c r="L16" i="106" s="1"/>
  <c r="H52" i="106"/>
  <c r="H77" i="106"/>
  <c r="G16" i="106"/>
  <c r="H25" i="106"/>
  <c r="L29" i="106"/>
  <c r="H30" i="106"/>
  <c r="G36" i="106"/>
  <c r="L39" i="106"/>
  <c r="H41" i="106"/>
  <c r="L43" i="106"/>
  <c r="H19" i="106"/>
  <c r="J26" i="106"/>
  <c r="H29" i="106"/>
  <c r="L53" i="106"/>
  <c r="I10" i="106"/>
  <c r="D11" i="106"/>
  <c r="H13" i="106"/>
  <c r="K26" i="106"/>
  <c r="L37" i="106"/>
  <c r="H40" i="106"/>
  <c r="G49" i="106"/>
  <c r="K72" i="106"/>
  <c r="H17" i="106"/>
  <c r="H33" i="106"/>
  <c r="H42" i="106"/>
  <c r="G65" i="106"/>
  <c r="H37" i="106"/>
  <c r="G44" i="106"/>
  <c r="H18" i="106"/>
  <c r="G26" i="106"/>
  <c r="F11" i="106"/>
  <c r="L23" i="106"/>
  <c r="H31" i="106"/>
  <c r="L54" i="106"/>
  <c r="F65" i="106"/>
  <c r="H65" i="106" s="1"/>
  <c r="G11" i="106"/>
  <c r="H22" i="106"/>
  <c r="H54" i="106"/>
  <c r="H27" i="106"/>
  <c r="H74" i="106"/>
  <c r="H24" i="106"/>
  <c r="H15" i="106"/>
  <c r="H32" i="106"/>
  <c r="K11" i="106"/>
  <c r="J11" i="106"/>
  <c r="D21" i="106"/>
  <c r="F26" i="106"/>
  <c r="L33" i="106"/>
  <c r="K44" i="106"/>
  <c r="H50" i="106"/>
  <c r="H53" i="106"/>
  <c r="H71" i="106"/>
  <c r="H78" i="106"/>
  <c r="F16" i="106"/>
  <c r="H16" i="106" s="1"/>
  <c r="L51" i="106"/>
  <c r="F70" i="106"/>
  <c r="F69" i="106" s="1"/>
  <c r="L41" i="106"/>
  <c r="J44" i="106"/>
  <c r="H44" i="106" s="1"/>
  <c r="H48" i="106"/>
  <c r="L52" i="106"/>
  <c r="H66" i="106"/>
  <c r="E10" i="106"/>
  <c r="E9" i="106" s="1"/>
  <c r="E8" i="106" s="1"/>
  <c r="L15" i="106"/>
  <c r="L18" i="106"/>
  <c r="L20" i="106"/>
  <c r="H23" i="106"/>
  <c r="L27" i="106"/>
  <c r="L30" i="106"/>
  <c r="K38" i="106"/>
  <c r="J38" i="106"/>
  <c r="H38" i="106" s="1"/>
  <c r="L66" i="106"/>
  <c r="H21" i="106"/>
  <c r="L36" i="106"/>
  <c r="H36" i="106"/>
  <c r="J35" i="106"/>
  <c r="J49" i="106"/>
  <c r="C10" i="106"/>
  <c r="C9" i="106" s="1"/>
  <c r="C8" i="106" s="1"/>
  <c r="L48" i="106"/>
  <c r="K49" i="106"/>
  <c r="L50" i="106"/>
  <c r="H55" i="106"/>
  <c r="L65" i="106"/>
  <c r="L78" i="106"/>
  <c r="L40" i="106"/>
  <c r="H67" i="106"/>
  <c r="H73" i="106"/>
  <c r="H76" i="106"/>
  <c r="K16" i="106"/>
  <c r="L12" i="106"/>
  <c r="L22" i="106"/>
  <c r="L14" i="106"/>
  <c r="L17" i="106"/>
  <c r="J72" i="106"/>
  <c r="K70" i="106" l="1"/>
  <c r="H26" i="106"/>
  <c r="L26" i="106"/>
  <c r="K10" i="106"/>
  <c r="I69" i="106"/>
  <c r="I9" i="106"/>
  <c r="G9" i="106" s="1"/>
  <c r="D10" i="106"/>
  <c r="D9" i="106" s="1"/>
  <c r="D8" i="106" s="1"/>
  <c r="L44" i="106"/>
  <c r="L11" i="106"/>
  <c r="F10" i="106"/>
  <c r="F9" i="106" s="1"/>
  <c r="F8" i="106" s="1"/>
  <c r="G10" i="106"/>
  <c r="L38" i="106"/>
  <c r="L21" i="106"/>
  <c r="G69" i="106"/>
  <c r="K69" i="106"/>
  <c r="H11" i="106"/>
  <c r="L35" i="106"/>
  <c r="H35" i="106"/>
  <c r="H49" i="106"/>
  <c r="L49" i="106"/>
  <c r="J70" i="106"/>
  <c r="H72" i="106"/>
  <c r="L72" i="106"/>
  <c r="J10" i="106"/>
  <c r="I8" i="106" l="1"/>
  <c r="G8" i="106" s="1"/>
  <c r="K9" i="106"/>
  <c r="H10" i="106"/>
  <c r="J9" i="106"/>
  <c r="L10" i="106"/>
  <c r="J69" i="106"/>
  <c r="H70" i="106"/>
  <c r="L70" i="106"/>
  <c r="K8" i="106"/>
  <c r="H69" i="106" l="1"/>
  <c r="L69" i="106"/>
  <c r="H9" i="106"/>
  <c r="J8" i="106"/>
  <c r="L9" i="106"/>
  <c r="L8" i="106" l="1"/>
  <c r="H8" i="106"/>
</calcChain>
</file>

<file path=xl/sharedStrings.xml><?xml version="1.0" encoding="utf-8"?>
<sst xmlns="http://schemas.openxmlformats.org/spreadsheetml/2006/main" count="135" uniqueCount="102">
  <si>
    <t>Stt</t>
  </si>
  <si>
    <t>Nội dung</t>
  </si>
  <si>
    <t>A</t>
  </si>
  <si>
    <t>B</t>
  </si>
  <si>
    <t>I</t>
  </si>
  <si>
    <t>II</t>
  </si>
  <si>
    <t>III</t>
  </si>
  <si>
    <t>IV</t>
  </si>
  <si>
    <t>V</t>
  </si>
  <si>
    <t>2.1</t>
  </si>
  <si>
    <t>2.2</t>
  </si>
  <si>
    <t>C</t>
  </si>
  <si>
    <t>D</t>
  </si>
  <si>
    <t>E</t>
  </si>
  <si>
    <t>Dự toán</t>
  </si>
  <si>
    <t>Quyết toán</t>
  </si>
  <si>
    <t>2</t>
  </si>
  <si>
    <t>3</t>
  </si>
  <si>
    <t>Đơn vị: Triệu đồng</t>
  </si>
  <si>
    <t>Thu từ quỹ dự trữ tài chính</t>
  </si>
  <si>
    <t>So sánh (%)</t>
  </si>
  <si>
    <t>Thu bổ sung từ ngân sách cấp trên</t>
  </si>
  <si>
    <t>Bổ sung có mục tiêu</t>
  </si>
  <si>
    <t>Thu từ ngân sách cấp dưới nộp lên</t>
  </si>
  <si>
    <t>1</t>
  </si>
  <si>
    <t>4</t>
  </si>
  <si>
    <t>5</t>
  </si>
  <si>
    <t>7</t>
  </si>
  <si>
    <t>8</t>
  </si>
  <si>
    <t>9</t>
  </si>
  <si>
    <t>10</t>
  </si>
  <si>
    <t>Thu nội địa</t>
  </si>
  <si>
    <t>Lệ phí trước bạ</t>
  </si>
  <si>
    <t>Thuế sử dụng đất phi nông nghiệp</t>
  </si>
  <si>
    <t>Thuế thu nhập cá nhân</t>
  </si>
  <si>
    <t>Tiền sử dụng đất</t>
  </si>
  <si>
    <t>Thu khác ngân sách</t>
  </si>
  <si>
    <t>Thu cổ tức và lợi nhuận sau thuế</t>
  </si>
  <si>
    <t>Thu tiền cấp quyền khai thác khoáng sản</t>
  </si>
  <si>
    <t>Thuế bảo vệ môi trường</t>
  </si>
  <si>
    <t>Bổ sung cân đối</t>
  </si>
  <si>
    <t>Tổng thu
 NSNN</t>
  </si>
  <si>
    <t>Thu NSĐP</t>
  </si>
  <si>
    <t>Tổng thu NSNN</t>
  </si>
  <si>
    <t>TỔNG SỐ (A+B+C+D)</t>
  </si>
  <si>
    <t>THU NGÂN SÁCH NHÀ NƯỚC (I+…+V)</t>
  </si>
  <si>
    <t>Thu từ khu vực doanh nghiệp nhà nước do Trung ương quản lý</t>
  </si>
  <si>
    <t>- Thuế giá trị gia tăng</t>
  </si>
  <si>
    <t>- Thuế thu nhập doanh nghiệp</t>
  </si>
  <si>
    <t>- Thuế tiêu thụ đặc biệt</t>
  </si>
  <si>
    <t>- Thuế tài nguyên</t>
  </si>
  <si>
    <t>Thu từ khu vực doanh nghiệp nhà nước do địa phương quản lý</t>
  </si>
  <si>
    <t>Thu từ khu vực doanh nghiệp có vốn đầu tư nước ngoài</t>
  </si>
  <si>
    <t>Thu từ khu vực kinh tế ngoài quốc doanh</t>
  </si>
  <si>
    <t>Trong đó: - Thu từ hàng hóa nhập khẩu</t>
  </si>
  <si>
    <t>- Thu từ hàng hóa sản xuất trong nước</t>
  </si>
  <si>
    <t>Phí, lệ phí</t>
  </si>
  <si>
    <t>Bao gồm: - Phí, lệ phí do cơ quan nhà nước trung ương thu</t>
  </si>
  <si>
    <t>- Phí, lệ phí do cơ quan nhà nước địa phương thu</t>
  </si>
  <si>
    <t>Trong đó: phí bảo vệ môi trường đối với khai thác khoáng sản</t>
  </si>
  <si>
    <t>11</t>
  </si>
  <si>
    <t>12</t>
  </si>
  <si>
    <t>Thu tiền thuê đất, mặt nước</t>
  </si>
  <si>
    <t>Trong đó: - Thu khác ngân sách trung ương</t>
  </si>
  <si>
    <t>Thu từ bán tài sản nhà nước</t>
  </si>
  <si>
    <t>Thu từ tài sản được xác lập quyền sở hữu của nhà nước</t>
  </si>
  <si>
    <t>Thu tiền cho thuê và bán nhà ở thuộc sở hữu nhà nước</t>
  </si>
  <si>
    <t>Thuế sử dụng đất nông nghiệp</t>
  </si>
  <si>
    <t>Trong đó: - Giấy phép do Trung ương cấp</t>
  </si>
  <si>
    <t>- Giấy phép do Ủy ban nhân dân cấp tỉnh cấp</t>
  </si>
  <si>
    <t>Thu từ quỹ đất công ích và thu hoa lợi công sản khác</t>
  </si>
  <si>
    <r>
      <t xml:space="preserve">Thu từ hoạt động xổ số kiến thiết 
</t>
    </r>
    <r>
      <rPr>
        <b/>
        <i/>
        <sz val="12"/>
        <color theme="1"/>
        <rFont val="Times New Roman"/>
        <family val="1"/>
      </rPr>
      <t>(bao gồm xổ số điện toán)</t>
    </r>
  </si>
  <si>
    <t>Thu Hải quan</t>
  </si>
  <si>
    <t>Thuế xuất khẩu</t>
  </si>
  <si>
    <t>Thuế nhập khẩu</t>
  </si>
  <si>
    <t>Thuế tiêu thụ đặc biệt hàng nhập khẩu</t>
  </si>
  <si>
    <t>Thuế giá trị gia tăng hàng nhập khẩu</t>
  </si>
  <si>
    <t>Thuế bổ sung đối với hàng hóa nhập khẩu vào Việt Nam</t>
  </si>
  <si>
    <t>Thuế bảo vệ môi trường do cơ quan hải quan thực hiện</t>
  </si>
  <si>
    <t>Thu khác</t>
  </si>
  <si>
    <t>Phí, lệ phí hải quan</t>
  </si>
  <si>
    <t>Thu Viện trợ</t>
  </si>
  <si>
    <t>Các khoản huy động, đóng góp</t>
  </si>
  <si>
    <t>Các khoản huy động đóng góp xây dựng cơ sở hạ tầng</t>
  </si>
  <si>
    <t>Các khoản huy động đóng góp khác</t>
  </si>
  <si>
    <t>THU CHUYỂN GIAO NGÂN SÁCH</t>
  </si>
  <si>
    <t>Bổ sung có mục tiêu bằng nguồn vốn trong nước</t>
  </si>
  <si>
    <t>Bổ sung có mục tiêu bằng nguồn vốn ngoài nước</t>
  </si>
  <si>
    <t>VAY CỦA NGÂN SÁCH ĐỊA PHƯƠNG</t>
  </si>
  <si>
    <t>THU CHUYỂN NGUỒN</t>
  </si>
  <si>
    <t>THU KẾT DƯ NGÂN SÁCH</t>
  </si>
  <si>
    <t>0</t>
  </si>
  <si>
    <t>4a</t>
  </si>
  <si>
    <t>4b</t>
  </si>
  <si>
    <t>3a</t>
  </si>
  <si>
    <t>3b</t>
  </si>
  <si>
    <t>Biểu số 63/CK-NSNN</t>
  </si>
  <si>
    <t>UBND TỈNH TÂY NINH</t>
  </si>
  <si>
    <t>(Quyết toán đã được Hội đồng nhân dân phê chuẩn)</t>
  </si>
  <si>
    <t>5=3/1</t>
  </si>
  <si>
    <t>6=4/2</t>
  </si>
  <si>
    <t>QUYẾT TOÁN THU NGÂN SÁCH NHÀ NƯỚC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</si>
</sst>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7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_-;\-* #,##0.00_-;_-* &quot;-&quot;??_-;_-@_-"/>
    <numFmt numFmtId="170" formatCode="#,##0;[Red]#,##0"/>
    <numFmt numFmtId="171" formatCode="0.0%"/>
    <numFmt numFmtId="173" formatCode="_(* #,##0_);_(* \(#,##0\);_(* &quot;-&quot;??_);_(@_)"/>
    <numFmt numFmtId="174" formatCode="#,##0.000"/>
    <numFmt numFmtId="175" formatCode="0.000"/>
    <numFmt numFmtId="176" formatCode="_(* #,##0.0000_);_(* \(#,##0.0000\);_(* &quot;-&quot;??_);_(@_)"/>
    <numFmt numFmtId="177" formatCode="_-* #,##0_-;\-* #,##0_-;_-* &quot;-&quot;_-;_-@_-"/>
    <numFmt numFmtId="178" formatCode="_(* #,##0.000_);_(* \(#,##0.000\);_(* &quot;-&quot;??_);_(@_)"/>
    <numFmt numFmtId="179" formatCode="0.0"/>
    <numFmt numFmtId="180" formatCode="_-* #,##0.00\ _p_t_a_-;\-* #,##0.00\ _p_t_a_-;_-* &quot;-&quot;??\ _p_t_a_-;_-@_-"/>
    <numFmt numFmtId="181" formatCode="_-&quot;$&quot;* #,##0_-;\-&quot;$&quot;* #,##0_-;_-&quot;$&quot;* &quot;-&quot;_-;_-@_-"/>
    <numFmt numFmtId="182" formatCode="&quot;\&quot;#,##0.00;[Red]&quot;\&quot;&quot;\&quot;&quot;\&quot;&quot;\&quot;&quot;\&quot;&quot;\&quot;\-#,##0.00"/>
    <numFmt numFmtId="183" formatCode="&quot;\&quot;#,##0;[Red]&quot;\&quot;&quot;\&quot;\-#,##0"/>
    <numFmt numFmtId="184" formatCode="_(&quot;$&quot;* #,##0.0000_);_(&quot;$&quot;* \(#,##0.0000\);_(&quot;$&quot;* &quot;-&quot;??_);_(@_)"/>
    <numFmt numFmtId="185" formatCode="_ * #,##0_ ;_ * \-#,##0_ ;_ * &quot;-&quot;_ ;_ @_ "/>
    <numFmt numFmtId="186" formatCode="_-* #&quot;,&quot;##0_-;\-* #&quot;,&quot;##0_-;_-* &quot;-&quot;_-;_-@_-"/>
    <numFmt numFmtId="187" formatCode="_-* ###&quot;,&quot;0&quot;.&quot;00_-;\-* ###&quot;,&quot;0&quot;.&quot;00_-;_-* &quot;-&quot;??_-;_-@_-"/>
    <numFmt numFmtId="188" formatCode="&quot;$&quot;#,##0;[Red]\-&quot;$&quot;#,##0"/>
    <numFmt numFmtId="189" formatCode="_-* #,##0.00\ _F_-;\-* #,##0.00\ _F_-;_-* &quot;-&quot;??\ _F_-;_-@_-"/>
    <numFmt numFmtId="190" formatCode="_(&quot;$&quot;\ * #,##0_);_(&quot;$&quot;\ * \(#,##0\);_(&quot;$&quot;\ * &quot;-&quot;_);_(@_)"/>
    <numFmt numFmtId="191" formatCode="_-* #,##0\ &quot;F&quot;_-;\-* #,##0\ &quot;F&quot;_-;_-* &quot;-&quot;\ &quot;F&quot;_-;_-@_-"/>
    <numFmt numFmtId="192" formatCode="_-* #,##0\ _F_-;\-* #,##0\ _F_-;_-* &quot;-&quot;\ _F_-;_-@_-"/>
    <numFmt numFmtId="193" formatCode="_ * #,##0.00_)\ &quot;F&quot;_ ;_ * \(#,##0.00\)\ &quot;F&quot;_ ;_ * &quot;-&quot;??_)\ &quot;F&quot;_ ;_ @_ "/>
    <numFmt numFmtId="194" formatCode="&quot;SFr.&quot;\ #,##0.00;&quot;SFr.&quot;\ \-#,##0.00"/>
    <numFmt numFmtId="195" formatCode="&quot;SFr.&quot;\ #,##0.00;[Red]&quot;SFr.&quot;\ \-#,##0.00"/>
    <numFmt numFmtId="196" formatCode="_ * #,##0.00_)\ _$_ ;_ * \(#,##0.00\)\ _$_ ;_ * &quot;-&quot;??_)\ _$_ ;_ @_ "/>
    <numFmt numFmtId="197" formatCode="_ * #,##0.00_ ;_ * \-#,##0.00_ ;_ * &quot;-&quot;??_ ;_ @_ "/>
    <numFmt numFmtId="198" formatCode="_-* #,##0.00\ &quot;F&quot;_-;\-* #,##0.00\ &quot;F&quot;_-;_-* &quot;-&quot;??\ &quot;F&quot;_-;_-@_-"/>
    <numFmt numFmtId="199" formatCode="\$#,##0\ ;\(\$#,##0\)"/>
    <numFmt numFmtId="200" formatCode="_-[$€-2]* #&quot;,&quot;##0.00_-;\-[$€-2]* #&quot;,&quot;##0.00_-;_-[$€-2]* &quot;-&quot;??_-"/>
    <numFmt numFmtId="201" formatCode="_(* #,##0.000000_);_(* \(#,##0.000000\);_(* &quot;-&quot;??_);_(@_)"/>
    <numFmt numFmtId="202" formatCode="#&quot;,&quot;##0\ &quot;$&quot;_);[Red]\(#&quot;,&quot;##0\ &quot;$&quot;\)"/>
    <numFmt numFmtId="203" formatCode="_-* #&quot;,&quot;##0\ &quot;kr&quot;_-;\-* #&quot;,&quot;##0\ &quot;kr&quot;_-;_-* &quot;-&quot;\ &quot;kr&quot;_-;_-@_-"/>
    <numFmt numFmtId="204" formatCode="_-* #&quot;,&quot;##0.00_-;\-* #&quot;,&quot;##0.00_-;_-* &quot;-&quot;??_-;_-@_-"/>
    <numFmt numFmtId="205" formatCode="#,##0.00\ &quot;F&quot;;[Red]\-#,##0.00\ &quot;F&quot;"/>
    <numFmt numFmtId="206" formatCode="#&quot;,&quot;##0.00\ &quot;F&quot;;[Red]\-#&quot;,&quot;##0.00\ &quot;F&quot;"/>
    <numFmt numFmtId="207" formatCode="###,0&quot;.&quot;00\ &quot;F&quot;;[Red]\-###,0&quot;.&quot;00\ &quot;F&quot;"/>
    <numFmt numFmtId="208" formatCode="_-* #,##0\ _F_-;\-* #,##0\ _F_-;_-* &quot;-&quot;??\ _F_-;_-@_-"/>
    <numFmt numFmtId="209" formatCode="0.000\ "/>
    <numFmt numFmtId="210" formatCode="#&quot;,&quot;##0\ &quot;Lt&quot;;[Red]\-#&quot;,&quot;##0\ &quot;Lt&quot;"/>
    <numFmt numFmtId="211" formatCode="#,##0\ &quot;F&quot;;[Red]\-#,##0\ &quot;F&quot;"/>
    <numFmt numFmtId="212" formatCode="#,##0.00\ &quot;F&quot;;\-#,##0.00\ &quot;F&quot;"/>
    <numFmt numFmtId="213" formatCode="&quot;\&quot;#,##0.00;[Red]&quot;\&quot;\-#,##0.00"/>
    <numFmt numFmtId="214" formatCode="&quot;\&quot;#,##0;[Red]&quot;\&quot;\-#,##0"/>
    <numFmt numFmtId="215" formatCode="_-&quot;$&quot;* #&quot;,&quot;##0_-;\-&quot;$&quot;* #&quot;,&quot;##0_-;_-&quot;$&quot;* &quot;-&quot;_-;_-@_-"/>
    <numFmt numFmtId="216" formatCode="&quot;$&quot;#&quot;,&quot;##0;[Red]\-&quot;$&quot;#&quot;,&quot;##0"/>
    <numFmt numFmtId="217" formatCode="_-&quot;$&quot;* #&quot;,&quot;##0.00_-;\-&quot;$&quot;* #&quot;,&quot;##0.00_-;_-&quot;$&quot;* &quot;-&quot;??_-;_-@_-"/>
    <numFmt numFmtId="218" formatCode="_(* #.##0.00_);_(* \(#.##0.00\);_(* &quot;-&quot;??_);_(@_)"/>
    <numFmt numFmtId="219" formatCode="_(* #.##0_);_(* \(#.##0\);_(* &quot;-&quot;_);_(@_)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VNI-Times"/>
    </font>
    <font>
      <sz val="12"/>
      <name val="VNI-Times"/>
    </font>
    <font>
      <sz val="10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0"/>
      <name val="Arial"/>
      <family val="2"/>
      <charset val="204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</font>
    <font>
      <sz val="12"/>
      <name val=".VnTime"/>
      <family val="2"/>
    </font>
    <font>
      <sz val="12"/>
      <name val="Times New Roman"/>
      <family val="1"/>
      <charset val="163"/>
    </font>
    <font>
      <sz val="8"/>
      <name val="Arial"/>
      <family val="2"/>
    </font>
    <font>
      <sz val="12"/>
      <name val="Arial"/>
      <family val="2"/>
    </font>
    <font>
      <sz val="10"/>
      <name val="VNI-Times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i/>
      <sz val="12"/>
      <name val="VNI-Times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name val="VNI-Aptima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0"/>
      <name val="MS Sans Serif"/>
      <family val="2"/>
    </font>
    <font>
      <sz val="10"/>
      <name val="Helv"/>
    </font>
    <font>
      <b/>
      <sz val="11"/>
      <name val="Helv"/>
    </font>
    <font>
      <b/>
      <sz val="12"/>
      <name val="VN-NTime"/>
    </font>
    <font>
      <sz val="11"/>
      <name val="–¾’©"/>
      <family val="1"/>
      <charset val="128"/>
    </font>
    <font>
      <sz val="13"/>
      <name val=".VnTime"/>
      <family val="2"/>
    </font>
    <font>
      <u/>
      <sz val="10"/>
      <color indexed="12"/>
      <name val="VNI-Times"/>
    </font>
    <font>
      <sz val="10"/>
      <name val=".VnAvant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0"/>
      <name val="ＭＳ Ｐ明朝"/>
      <family val="1"/>
      <charset val="128"/>
    </font>
    <font>
      <sz val="11"/>
      <color indexed="8"/>
      <name val="Calibri"/>
      <family val="2"/>
      <charset val="16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i/>
      <sz val="14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926">
    <xf numFmtId="0" fontId="0" fillId="0" borderId="0"/>
    <xf numFmtId="168" fontId="4" fillId="0" borderId="0" applyFont="0" applyFill="0" applyBorder="0" applyAlignment="0" applyProtection="0"/>
    <xf numFmtId="0" fontId="8" fillId="0" borderId="3" applyNumberFormat="0" applyFont="0" applyAlignment="0"/>
    <xf numFmtId="0" fontId="9" fillId="0" borderId="3" applyNumberFormat="0" applyFont="0" applyAlignment="0"/>
    <xf numFmtId="171" fontId="12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  <xf numFmtId="0" fontId="17" fillId="0" borderId="0"/>
    <xf numFmtId="17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4" fillId="0" borderId="0"/>
    <xf numFmtId="0" fontId="11" fillId="0" borderId="0"/>
    <xf numFmtId="0" fontId="3" fillId="0" borderId="0"/>
    <xf numFmtId="168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15" fillId="0" borderId="0"/>
    <xf numFmtId="0" fontId="18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4" fillId="0" borderId="0"/>
    <xf numFmtId="168" fontId="4" fillId="0" borderId="0" applyFont="0" applyFill="0" applyBorder="0" applyAlignment="0" applyProtection="0"/>
    <xf numFmtId="0" fontId="19" fillId="0" borderId="0"/>
    <xf numFmtId="0" fontId="4" fillId="0" borderId="0"/>
    <xf numFmtId="164" fontId="20" fillId="0" borderId="0" applyFont="0" applyFill="0" applyBorder="0" applyAlignment="0" applyProtection="0"/>
    <xf numFmtId="0" fontId="4" fillId="0" borderId="0"/>
    <xf numFmtId="168" fontId="20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8" fillId="0" borderId="0"/>
    <xf numFmtId="0" fontId="16" fillId="0" borderId="0"/>
    <xf numFmtId="43" fontId="4" fillId="0" borderId="0" applyFont="0" applyFill="0" applyBorder="0" applyAlignment="0" applyProtection="0"/>
    <xf numFmtId="0" fontId="16" fillId="0" borderId="0"/>
    <xf numFmtId="0" fontId="4" fillId="0" borderId="0"/>
    <xf numFmtId="0" fontId="16" fillId="0" borderId="0"/>
    <xf numFmtId="0" fontId="20" fillId="0" borderId="0"/>
    <xf numFmtId="0" fontId="16" fillId="0" borderId="0"/>
    <xf numFmtId="0" fontId="18" fillId="0" borderId="0"/>
    <xf numFmtId="0" fontId="16" fillId="0" borderId="0"/>
    <xf numFmtId="0" fontId="9" fillId="0" borderId="0"/>
    <xf numFmtId="181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82" fontId="16" fillId="0" borderId="0" applyFont="0" applyFill="0" applyBorder="0" applyAlignment="0" applyProtection="0"/>
    <xf numFmtId="0" fontId="31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4" fontId="26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7" fontId="33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8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69" fontId="9" fillId="0" borderId="0" applyFont="0" applyFill="0" applyBorder="0" applyAlignment="0" applyProtection="0"/>
    <xf numFmtId="4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4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7" fillId="0" borderId="0"/>
    <xf numFmtId="168" fontId="37" fillId="0" borderId="0"/>
    <xf numFmtId="0" fontId="16" fillId="0" borderId="0"/>
    <xf numFmtId="0" fontId="38" fillId="0" borderId="0"/>
    <xf numFmtId="0" fontId="16" fillId="0" borderId="0"/>
    <xf numFmtId="0" fontId="39" fillId="2" borderId="0"/>
    <xf numFmtId="9" fontId="40" fillId="0" borderId="0" applyFont="0" applyFill="0" applyBorder="0" applyAlignment="0" applyProtection="0"/>
    <xf numFmtId="0" fontId="41" fillId="2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42" fillId="2" borderId="0"/>
    <xf numFmtId="0" fontId="43" fillId="0" borderId="0">
      <alignment wrapText="1"/>
    </xf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44" fillId="0" borderId="0"/>
    <xf numFmtId="0" fontId="69" fillId="13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20" borderId="0" applyNumberFormat="0" applyBorder="0" applyAlignment="0" applyProtection="0"/>
    <xf numFmtId="0" fontId="24" fillId="0" borderId="0" applyNumberFormat="0" applyAlignment="0"/>
    <xf numFmtId="193" fontId="16" fillId="0" borderId="0" applyFont="0" applyFill="0" applyBorder="0" applyAlignment="0" applyProtection="0"/>
    <xf numFmtId="0" fontId="45" fillId="0" borderId="0" applyFont="0" applyFill="0" applyBorder="0" applyAlignment="0" applyProtection="0"/>
    <xf numFmtId="194" fontId="9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45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16" fillId="0" borderId="0" applyFont="0" applyFill="0" applyBorder="0" applyAlignment="0" applyProtection="0"/>
    <xf numFmtId="0" fontId="45" fillId="0" borderId="0" applyFont="0" applyFill="0" applyBorder="0" applyAlignment="0" applyProtection="0"/>
    <xf numFmtId="185" fontId="40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5" fillId="0" borderId="0" applyFont="0" applyFill="0" applyBorder="0" applyAlignment="0" applyProtection="0"/>
    <xf numFmtId="197" fontId="40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70" fillId="4" borderId="0" applyNumberFormat="0" applyBorder="0" applyAlignment="0" applyProtection="0"/>
    <xf numFmtId="0" fontId="45" fillId="0" borderId="0"/>
    <xf numFmtId="0" fontId="46" fillId="0" borderId="0"/>
    <xf numFmtId="0" fontId="45" fillId="0" borderId="0"/>
    <xf numFmtId="0" fontId="46" fillId="0" borderId="0"/>
    <xf numFmtId="0" fontId="71" fillId="21" borderId="12" applyNumberFormat="0" applyAlignment="0" applyProtection="0"/>
    <xf numFmtId="0" fontId="47" fillId="0" borderId="0"/>
    <xf numFmtId="198" fontId="26" fillId="0" borderId="0" applyFont="0" applyFill="0" applyBorder="0" applyAlignment="0" applyProtection="0"/>
    <xf numFmtId="0" fontId="72" fillId="22" borderId="13" applyNumberFormat="0" applyAlignment="0" applyProtection="0"/>
    <xf numFmtId="1" fontId="48" fillId="0" borderId="8" applyBorder="0"/>
    <xf numFmtId="166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21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21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68" fontId="1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74" fillId="5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0" fontId="51" fillId="0" borderId="0">
      <alignment horizontal="left"/>
    </xf>
    <xf numFmtId="0" fontId="27" fillId="0" borderId="14" applyNumberFormat="0" applyAlignment="0" applyProtection="0">
      <alignment horizontal="left" vertical="center"/>
    </xf>
    <xf numFmtId="0" fontId="27" fillId="0" borderId="11">
      <alignment horizontal="left" vertical="center"/>
    </xf>
    <xf numFmtId="0" fontId="8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5" fillId="0" borderId="15" applyNumberFormat="0" applyFill="0" applyAlignment="0" applyProtection="0"/>
    <xf numFmtId="0" fontId="75" fillId="0" borderId="0" applyNumberFormat="0" applyFill="0" applyBorder="0" applyAlignment="0" applyProtection="0"/>
    <xf numFmtId="201" fontId="9" fillId="0" borderId="0">
      <protection locked="0"/>
    </xf>
    <xf numFmtId="201" fontId="9" fillId="0" borderId="0">
      <protection locked="0"/>
    </xf>
    <xf numFmtId="192" fontId="26" fillId="0" borderId="0" applyFont="0" applyFill="0" applyBorder="0" applyAlignment="0" applyProtection="0"/>
    <xf numFmtId="10" fontId="24" fillId="23" borderId="2" applyNumberFormat="0" applyBorder="0" applyAlignment="0" applyProtection="0"/>
    <xf numFmtId="10" fontId="24" fillId="23" borderId="2" applyNumberFormat="0" applyBorder="0" applyAlignment="0" applyProtection="0"/>
    <xf numFmtId="0" fontId="76" fillId="8" borderId="12" applyNumberFormat="0" applyAlignment="0" applyProtection="0"/>
    <xf numFmtId="0" fontId="76" fillId="8" borderId="12" applyNumberFormat="0" applyAlignment="0" applyProtection="0"/>
    <xf numFmtId="0" fontId="77" fillId="0" borderId="16" applyNumberFormat="0" applyFill="0" applyAlignment="0" applyProtection="0"/>
    <xf numFmtId="38" fontId="52" fillId="0" borderId="0" applyFont="0" applyFill="0" applyBorder="0" applyAlignment="0" applyProtection="0"/>
    <xf numFmtId="4" fontId="53" fillId="0" borderId="0" applyFont="0" applyFill="0" applyBorder="0" applyAlignment="0" applyProtection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54" fillId="0" borderId="17"/>
    <xf numFmtId="202" fontId="52" fillId="0" borderId="0" applyFont="0" applyFill="0" applyBorder="0" applyAlignment="0" applyProtection="0"/>
    <xf numFmtId="203" fontId="32" fillId="0" borderId="0" applyFont="0" applyFill="0" applyBorder="0" applyAlignment="0" applyProtection="0"/>
    <xf numFmtId="0" fontId="25" fillId="0" borderId="0" applyNumberFormat="0" applyFont="0" applyFill="0" applyAlignment="0"/>
    <xf numFmtId="0" fontId="78" fillId="24" borderId="0" applyNumberFormat="0" applyBorder="0" applyAlignment="0" applyProtection="0"/>
    <xf numFmtId="0" fontId="55" fillId="0" borderId="2" applyNumberFormat="0" applyFont="0" applyFill="0" applyBorder="0" applyAlignment="0">
      <alignment horizont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28" fillId="0" borderId="0"/>
    <xf numFmtId="0" fontId="12" fillId="0" borderId="0"/>
    <xf numFmtId="0" fontId="4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2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68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4" fillId="0" borderId="0"/>
    <xf numFmtId="0" fontId="4" fillId="0" borderId="0"/>
    <xf numFmtId="0" fontId="12" fillId="0" borderId="0"/>
    <xf numFmtId="0" fontId="20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/>
    <xf numFmtId="0" fontId="18" fillId="0" borderId="0"/>
    <xf numFmtId="0" fontId="12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5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23" borderId="0"/>
    <xf numFmtId="0" fontId="16" fillId="25" borderId="18" applyNumberFormat="0" applyFont="0" applyAlignment="0" applyProtection="0"/>
    <xf numFmtId="204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5" fillId="0" borderId="0"/>
    <xf numFmtId="0" fontId="79" fillId="21" borderId="19" applyNumberFormat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22" fillId="0" borderId="7">
      <alignment horizontal="center"/>
    </xf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22" fillId="0" borderId="7">
      <alignment horizontal="center"/>
    </xf>
    <xf numFmtId="0" fontId="54" fillId="0" borderId="0"/>
    <xf numFmtId="205" fontId="57" fillId="0" borderId="9">
      <alignment horizontal="right" vertical="center"/>
    </xf>
    <xf numFmtId="205" fontId="57" fillId="0" borderId="9">
      <alignment horizontal="right" vertical="center"/>
    </xf>
    <xf numFmtId="206" fontId="57" fillId="0" borderId="9">
      <alignment horizontal="right" vertical="center"/>
    </xf>
    <xf numFmtId="206" fontId="57" fillId="0" borderId="9">
      <alignment horizontal="right" vertical="center"/>
    </xf>
    <xf numFmtId="206" fontId="57" fillId="0" borderId="9">
      <alignment horizontal="right" vertical="center"/>
    </xf>
    <xf numFmtId="205" fontId="57" fillId="0" borderId="9">
      <alignment horizontal="right" vertical="center"/>
    </xf>
    <xf numFmtId="207" fontId="57" fillId="0" borderId="9">
      <alignment horizontal="right" vertical="center"/>
    </xf>
    <xf numFmtId="207" fontId="57" fillId="0" borderId="9">
      <alignment horizontal="right" vertical="center"/>
    </xf>
    <xf numFmtId="207" fontId="57" fillId="0" borderId="9">
      <alignment horizontal="right" vertical="center"/>
    </xf>
    <xf numFmtId="207" fontId="57" fillId="0" borderId="9">
      <alignment horizontal="right" vertical="center"/>
    </xf>
    <xf numFmtId="207" fontId="57" fillId="0" borderId="9">
      <alignment horizontal="right" vertical="center"/>
    </xf>
    <xf numFmtId="207" fontId="57" fillId="0" borderId="9">
      <alignment horizontal="right" vertical="center"/>
    </xf>
    <xf numFmtId="205" fontId="57" fillId="0" borderId="9">
      <alignment horizontal="right" vertical="center"/>
    </xf>
    <xf numFmtId="191" fontId="57" fillId="0" borderId="9">
      <alignment horizontal="center"/>
    </xf>
    <xf numFmtId="191" fontId="57" fillId="0" borderId="9">
      <alignment horizontal="center"/>
    </xf>
    <xf numFmtId="208" fontId="8" fillId="0" borderId="0" applyNumberFormat="0" applyFont="0" applyFill="0" applyBorder="0" applyAlignment="0">
      <alignment horizontal="centerContinuous"/>
    </xf>
    <xf numFmtId="0" fontId="5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20" applyNumberFormat="0" applyFont="0" applyFill="0" applyAlignment="0" applyProtection="0"/>
    <xf numFmtId="209" fontId="59" fillId="0" borderId="0" applyFont="0" applyFill="0" applyBorder="0" applyAlignment="0" applyProtection="0"/>
    <xf numFmtId="210" fontId="32" fillId="0" borderId="0" applyFont="0" applyFill="0" applyBorder="0" applyAlignment="0" applyProtection="0"/>
    <xf numFmtId="211" fontId="57" fillId="0" borderId="0"/>
    <xf numFmtId="211" fontId="57" fillId="0" borderId="0"/>
    <xf numFmtId="212" fontId="57" fillId="0" borderId="2"/>
    <xf numFmtId="212" fontId="57" fillId="0" borderId="2"/>
    <xf numFmtId="175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12" fillId="0" borderId="0">
      <alignment vertical="center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213" fontId="64" fillId="0" borderId="0" applyFont="0" applyFill="0" applyBorder="0" applyAlignment="0" applyProtection="0"/>
    <xf numFmtId="214" fontId="64" fillId="0" borderId="0" applyFont="0" applyFill="0" applyBorder="0" applyAlignment="0" applyProtection="0"/>
    <xf numFmtId="0" fontId="65" fillId="0" borderId="0"/>
    <xf numFmtId="0" fontId="25" fillId="0" borderId="0"/>
    <xf numFmtId="186" fontId="66" fillId="0" borderId="0" applyFont="0" applyFill="0" applyBorder="0" applyAlignment="0" applyProtection="0"/>
    <xf numFmtId="204" fontId="66" fillId="0" borderId="0" applyFont="0" applyFill="0" applyBorder="0" applyAlignment="0" applyProtection="0"/>
    <xf numFmtId="197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67" fillId="0" borderId="0"/>
    <xf numFmtId="215" fontId="66" fillId="0" borderId="0" applyFont="0" applyFill="0" applyBorder="0" applyAlignment="0" applyProtection="0"/>
    <xf numFmtId="216" fontId="34" fillId="0" borderId="0" applyFont="0" applyFill="0" applyBorder="0" applyAlignment="0" applyProtection="0"/>
    <xf numFmtId="217" fontId="66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5" fillId="0" borderId="0"/>
    <xf numFmtId="0" fontId="16" fillId="0" borderId="0"/>
    <xf numFmtId="168" fontId="4" fillId="0" borderId="0" applyFont="0" applyFill="0" applyBorder="0" applyAlignment="0" applyProtection="0"/>
    <xf numFmtId="0" fontId="4" fillId="0" borderId="0"/>
    <xf numFmtId="0" fontId="20" fillId="0" borderId="0"/>
    <xf numFmtId="169" fontId="4" fillId="0" borderId="0" applyFont="0" applyFill="0" applyBorder="0" applyAlignment="0" applyProtection="0"/>
    <xf numFmtId="219" fontId="20" fillId="0" borderId="0" applyFont="0" applyFill="0" applyBorder="0" applyAlignment="0" applyProtection="0"/>
    <xf numFmtId="0" fontId="20" fillId="0" borderId="0"/>
    <xf numFmtId="218" fontId="20" fillId="0" borderId="0" applyFont="0" applyFill="0" applyBorder="0" applyAlignment="0" applyProtection="0"/>
    <xf numFmtId="0" fontId="1" fillId="0" borderId="0"/>
    <xf numFmtId="0" fontId="16" fillId="0" borderId="0"/>
    <xf numFmtId="168" fontId="4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173" fontId="4" fillId="0" borderId="0" applyFont="0" applyFill="0" applyBorder="0" applyAlignment="0" applyProtection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17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0" fontId="4" fillId="0" borderId="0"/>
    <xf numFmtId="173" fontId="4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218" fontId="16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173" fontId="6" fillId="0" borderId="0" xfId="1" applyNumberFormat="1" applyFont="1" applyFill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0" xfId="45" applyFont="1" applyAlignment="1">
      <alignment horizontal="center"/>
    </xf>
    <xf numFmtId="0" fontId="7" fillId="0" borderId="0" xfId="45" applyFont="1"/>
    <xf numFmtId="0" fontId="5" fillId="0" borderId="0" xfId="45" applyFont="1" applyAlignment="1">
      <alignment horizontal="right" vertical="center"/>
    </xf>
    <xf numFmtId="0" fontId="6" fillId="0" borderId="0" xfId="45" applyFont="1" applyAlignment="1">
      <alignment horizontal="right" vertical="center"/>
    </xf>
    <xf numFmtId="0" fontId="10" fillId="0" borderId="6" xfId="45" applyFont="1" applyBorder="1" applyAlignment="1">
      <alignment horizontal="center" vertical="center" wrapText="1"/>
    </xf>
    <xf numFmtId="3" fontId="5" fillId="0" borderId="0" xfId="45" applyNumberFormat="1" applyFont="1" applyAlignment="1">
      <alignment horizontal="right" vertical="center"/>
    </xf>
    <xf numFmtId="0" fontId="10" fillId="0" borderId="0" xfId="45" applyFont="1"/>
    <xf numFmtId="0" fontId="5" fillId="0" borderId="4" xfId="39" applyFont="1" applyBorder="1" applyAlignment="1">
      <alignment horizontal="center" vertical="center" wrapText="1"/>
    </xf>
    <xf numFmtId="3" fontId="5" fillId="0" borderId="4" xfId="39" applyNumberFormat="1" applyFont="1" applyBorder="1" applyAlignment="1">
      <alignment horizontal="right" vertical="center" wrapText="1"/>
    </xf>
    <xf numFmtId="171" fontId="5" fillId="0" borderId="4" xfId="45" applyNumberFormat="1" applyFont="1" applyBorder="1" applyAlignment="1">
      <alignment horizontal="right" vertical="center"/>
    </xf>
    <xf numFmtId="0" fontId="5" fillId="0" borderId="1" xfId="39" applyFont="1" applyBorder="1" applyAlignment="1">
      <alignment horizontal="center" vertical="center" wrapText="1"/>
    </xf>
    <xf numFmtId="0" fontId="5" fillId="0" borderId="1" xfId="39" applyFont="1" applyBorder="1" applyAlignment="1">
      <alignment horizontal="left" vertical="center" wrapText="1"/>
    </xf>
    <xf numFmtId="3" fontId="5" fillId="0" borderId="1" xfId="39" applyNumberFormat="1" applyFont="1" applyBorder="1" applyAlignment="1">
      <alignment horizontal="right" vertical="center" wrapText="1"/>
    </xf>
    <xf numFmtId="3" fontId="5" fillId="0" borderId="1" xfId="45" applyNumberFormat="1" applyFont="1" applyBorder="1" applyAlignment="1">
      <alignment vertical="center"/>
    </xf>
    <xf numFmtId="171" fontId="5" fillId="0" borderId="1" xfId="45" applyNumberFormat="1" applyFont="1" applyBorder="1" applyAlignment="1">
      <alignment horizontal="right" vertical="center"/>
    </xf>
    <xf numFmtId="0" fontId="6" fillId="0" borderId="1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6" fillId="0" borderId="1" xfId="45" applyNumberFormat="1" applyFont="1" applyBorder="1" applyAlignment="1">
      <alignment vertical="center"/>
    </xf>
    <xf numFmtId="171" fontId="6" fillId="0" borderId="1" xfId="45" applyNumberFormat="1" applyFont="1" applyBorder="1" applyAlignment="1">
      <alignment horizontal="right" vertical="center"/>
    </xf>
    <xf numFmtId="3" fontId="6" fillId="0" borderId="1" xfId="45" applyNumberFormat="1" applyFont="1" applyBorder="1" applyAlignment="1">
      <alignment horizontal="right" vertical="center"/>
    </xf>
    <xf numFmtId="3" fontId="5" fillId="0" borderId="1" xfId="0" applyNumberFormat="1" applyFont="1" applyBorder="1"/>
    <xf numFmtId="0" fontId="6" fillId="0" borderId="1" xfId="39" applyFont="1" applyBorder="1" applyAlignment="1">
      <alignment horizontal="center" wrapText="1"/>
    </xf>
    <xf numFmtId="0" fontId="6" fillId="0" borderId="1" xfId="39" applyFont="1" applyBorder="1" applyAlignment="1">
      <alignment horizontal="left" wrapText="1"/>
    </xf>
    <xf numFmtId="3" fontId="6" fillId="0" borderId="1" xfId="45" applyNumberFormat="1" applyFont="1" applyBorder="1"/>
    <xf numFmtId="171" fontId="6" fillId="0" borderId="1" xfId="45" applyNumberFormat="1" applyFont="1" applyBorder="1" applyAlignment="1">
      <alignment horizontal="right"/>
    </xf>
    <xf numFmtId="0" fontId="6" fillId="0" borderId="0" xfId="45" applyFont="1" applyAlignment="1">
      <alignment horizontal="right"/>
    </xf>
    <xf numFmtId="3" fontId="6" fillId="0" borderId="1" xfId="39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171" fontId="21" fillId="0" borderId="1" xfId="45" applyNumberFormat="1" applyFont="1" applyBorder="1" applyAlignment="1">
      <alignment horizontal="right" vertical="center"/>
    </xf>
    <xf numFmtId="0" fontId="21" fillId="0" borderId="0" xfId="45" applyFont="1" applyAlignment="1">
      <alignment horizontal="right" vertical="center"/>
    </xf>
    <xf numFmtId="3" fontId="7" fillId="0" borderId="0" xfId="45" applyNumberFormat="1" applyFont="1" applyAlignment="1">
      <alignment horizontal="right" vertical="center"/>
    </xf>
    <xf numFmtId="0" fontId="7" fillId="0" borderId="0" xfId="45" applyFont="1" applyAlignment="1">
      <alignment horizontal="right" vertical="center"/>
    </xf>
    <xf numFmtId="0" fontId="5" fillId="0" borderId="1" xfId="39" applyFont="1" applyBorder="1" applyAlignment="1">
      <alignment horizontal="center" wrapText="1"/>
    </xf>
    <xf numFmtId="0" fontId="5" fillId="0" borderId="1" xfId="39" applyFont="1" applyBorder="1" applyAlignment="1">
      <alignment horizontal="left" wrapText="1"/>
    </xf>
    <xf numFmtId="3" fontId="5" fillId="0" borderId="1" xfId="45" applyNumberFormat="1" applyFont="1" applyBorder="1"/>
    <xf numFmtId="171" fontId="5" fillId="0" borderId="1" xfId="45" applyNumberFormat="1" applyFont="1" applyBorder="1" applyAlignment="1">
      <alignment horizontal="right"/>
    </xf>
    <xf numFmtId="0" fontId="5" fillId="0" borderId="0" xfId="45" applyFont="1" applyAlignment="1">
      <alignment horizontal="right"/>
    </xf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left" vertical="center" wrapText="1"/>
    </xf>
    <xf numFmtId="3" fontId="7" fillId="0" borderId="1" xfId="39" applyNumberFormat="1" applyFont="1" applyBorder="1" applyAlignment="1">
      <alignment horizontal="right" vertical="center" wrapText="1"/>
    </xf>
    <xf numFmtId="3" fontId="7" fillId="0" borderId="1" xfId="45" applyNumberFormat="1" applyFont="1" applyBorder="1" applyAlignment="1">
      <alignment vertical="center"/>
    </xf>
    <xf numFmtId="171" fontId="7" fillId="0" borderId="1" xfId="45" applyNumberFormat="1" applyFont="1" applyBorder="1" applyAlignment="1">
      <alignment horizontal="right" vertical="center"/>
    </xf>
    <xf numFmtId="3" fontId="7" fillId="0" borderId="1" xfId="33" applyNumberFormat="1" applyFont="1" applyBorder="1" applyAlignment="1">
      <alignment vertical="center"/>
    </xf>
    <xf numFmtId="3" fontId="6" fillId="0" borderId="0" xfId="45" applyNumberFormat="1" applyFont="1" applyAlignment="1">
      <alignment horizontal="right" vertical="center"/>
    </xf>
    <xf numFmtId="0" fontId="5" fillId="0" borderId="5" xfId="39" applyFont="1" applyBorder="1" applyAlignment="1">
      <alignment horizontal="center" vertical="center" wrapText="1"/>
    </xf>
    <xf numFmtId="0" fontId="5" fillId="0" borderId="5" xfId="39" applyFont="1" applyBorder="1" applyAlignment="1">
      <alignment horizontal="left" vertical="center" wrapText="1"/>
    </xf>
    <xf numFmtId="3" fontId="5" fillId="0" borderId="5" xfId="39" applyNumberFormat="1" applyFont="1" applyBorder="1" applyAlignment="1">
      <alignment horizontal="right" vertical="center" wrapText="1"/>
    </xf>
    <xf numFmtId="3" fontId="5" fillId="0" borderId="5" xfId="45" applyNumberFormat="1" applyFont="1" applyBorder="1" applyAlignment="1">
      <alignment vertical="center"/>
    </xf>
    <xf numFmtId="171" fontId="5" fillId="0" borderId="5" xfId="45" applyNumberFormat="1" applyFont="1" applyBorder="1" applyAlignment="1">
      <alignment horizontal="right" vertical="center"/>
    </xf>
    <xf numFmtId="3" fontId="7" fillId="0" borderId="0" xfId="1" applyNumberFormat="1" applyFont="1" applyFill="1"/>
    <xf numFmtId="0" fontId="7" fillId="0" borderId="2" xfId="45" applyFont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0" borderId="6" xfId="45" applyFont="1" applyBorder="1" applyAlignment="1">
      <alignment horizontal="center" vertical="center" wrapText="1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83" fillId="0" borderId="0" xfId="0" applyNumberFormat="1" applyFont="1" applyFill="1" applyBorder="1" applyAlignment="1">
      <alignment horizontal="center" vertical="center" wrapText="1"/>
    </xf>
    <xf numFmtId="0" fontId="14" fillId="0" borderId="0" xfId="563" applyFont="1" applyFill="1" applyAlignment="1">
      <alignment horizontal="center"/>
    </xf>
    <xf numFmtId="0" fontId="5" fillId="0" borderId="2" xfId="45" applyFont="1" applyBorder="1" applyAlignment="1">
      <alignment horizontal="center" vertical="center" wrapText="1"/>
    </xf>
    <xf numFmtId="0" fontId="5" fillId="0" borderId="9" xfId="45" applyFont="1" applyBorder="1" applyAlignment="1">
      <alignment horizontal="center" vertical="center" wrapText="1"/>
    </xf>
    <xf numFmtId="0" fontId="5" fillId="0" borderId="11" xfId="45" applyFont="1" applyBorder="1" applyAlignment="1">
      <alignment horizontal="center" vertical="center" wrapText="1"/>
    </xf>
    <xf numFmtId="0" fontId="5" fillId="0" borderId="10" xfId="45" applyFont="1" applyBorder="1" applyAlignment="1">
      <alignment horizontal="center" vertical="center" wrapText="1"/>
    </xf>
  </cellXfs>
  <cellStyles count="926">
    <cellStyle name="_x0001_" xfId="58"/>
    <cellStyle name="          _x000d__x000a_shell=progman.exe_x000d__x000a_m" xfId="59"/>
    <cellStyle name="??" xfId="60"/>
    <cellStyle name="?? [0.00]_ Att. 1- Cover" xfId="61"/>
    <cellStyle name="?? [0]" xfId="62"/>
    <cellStyle name="?? [0] 10" xfId="63"/>
    <cellStyle name="?? [0] 2" xfId="64"/>
    <cellStyle name="?? [0] 3" xfId="65"/>
    <cellStyle name="?? [0] 4" xfId="66"/>
    <cellStyle name="?? [0] 5" xfId="67"/>
    <cellStyle name="?? [0] 6" xfId="68"/>
    <cellStyle name="?? [0] 7" xfId="69"/>
    <cellStyle name="?? [0] 8" xfId="70"/>
    <cellStyle name="?? [0] 9" xfId="71"/>
    <cellStyle name="?? 10" xfId="72"/>
    <cellStyle name="?? 11" xfId="73"/>
    <cellStyle name="?? 12" xfId="74"/>
    <cellStyle name="?? 13" xfId="75"/>
    <cellStyle name="?? 14" xfId="76"/>
    <cellStyle name="?? 15" xfId="77"/>
    <cellStyle name="?? 16" xfId="78"/>
    <cellStyle name="?? 17" xfId="79"/>
    <cellStyle name="?? 18" xfId="80"/>
    <cellStyle name="?? 19" xfId="81"/>
    <cellStyle name="?? 2" xfId="82"/>
    <cellStyle name="?? 20" xfId="83"/>
    <cellStyle name="?? 21" xfId="84"/>
    <cellStyle name="?? 22" xfId="85"/>
    <cellStyle name="?? 23" xfId="86"/>
    <cellStyle name="?? 24" xfId="87"/>
    <cellStyle name="?? 25" xfId="88"/>
    <cellStyle name="?? 26" xfId="89"/>
    <cellStyle name="?? 27" xfId="90"/>
    <cellStyle name="?? 28" xfId="91"/>
    <cellStyle name="?? 29" xfId="92"/>
    <cellStyle name="?? 3" xfId="93"/>
    <cellStyle name="?? 30" xfId="94"/>
    <cellStyle name="?? 31" xfId="95"/>
    <cellStyle name="?? 4" xfId="96"/>
    <cellStyle name="?? 5" xfId="97"/>
    <cellStyle name="?? 6" xfId="98"/>
    <cellStyle name="?? 7" xfId="99"/>
    <cellStyle name="?? 8" xfId="100"/>
    <cellStyle name="?? 9" xfId="101"/>
    <cellStyle name="?_x001d_??%U©÷u&amp;H©÷9_x0008_? s_x000a__x0007__x0001__x0001_" xfId="103"/>
    <cellStyle name="?_x001d_??%U©÷u&amp;H©÷9_x0008_? s_x000a__x0007__x0001__x0001_ 2" xfId="102"/>
    <cellStyle name="???? [0.00]_List-dwg" xfId="104"/>
    <cellStyle name="????_List-dwg" xfId="105"/>
    <cellStyle name="???[0]_?? DI" xfId="106"/>
    <cellStyle name="???_?? DI" xfId="107"/>
    <cellStyle name="??[0]_BRE" xfId="108"/>
    <cellStyle name="??_ ??? ???? " xfId="109"/>
    <cellStyle name="??A? [0]_laroux_1_¢¬???¢â? " xfId="110"/>
    <cellStyle name="??A?_laroux_1_¢¬???¢â? " xfId="111"/>
    <cellStyle name="?¡±¢¥?_?¨ù??¢´¢¥_¢¬???¢â? " xfId="112"/>
    <cellStyle name="?ðÇ%U?&amp;H?_x0008_?s_x000a__x0007__x0001__x0001_" xfId="113"/>
    <cellStyle name="?ðÇ%U?&amp;H?_x0008_?s_x000a__x0007__x0001__x0001_ 10" xfId="114"/>
    <cellStyle name="?ðÇ%U?&amp;H?_x0008_?s_x000a__x0007__x0001__x0001_ 2" xfId="115"/>
    <cellStyle name="?ðÇ%U?&amp;H?_x0008_?s_x000a__x0007__x0001__x0001_ 3" xfId="116"/>
    <cellStyle name="?ðÇ%U?&amp;H?_x0008_?s_x000a__x0007__x0001__x0001_ 4" xfId="117"/>
    <cellStyle name="?ðÇ%U?&amp;H?_x0008_?s_x000a__x0007__x0001__x0001_ 5" xfId="118"/>
    <cellStyle name="?ðÇ%U?&amp;H?_x0008_?s_x000a__x0007__x0001__x0001_ 6" xfId="119"/>
    <cellStyle name="?ðÇ%U?&amp;H?_x0008_?s_x000a__x0007__x0001__x0001_ 7" xfId="120"/>
    <cellStyle name="?ðÇ%U?&amp;H?_x0008_?s_x000a__x0007__x0001__x0001_ 8" xfId="121"/>
    <cellStyle name="?ðÇ%U?&amp;H?_x0008_?s_x000a__x0007__x0001__x0001_ 9" xfId="122"/>
    <cellStyle name="_KT (2)" xfId="123"/>
    <cellStyle name="_KT (2)_1" xfId="124"/>
    <cellStyle name="_KT (2)_2" xfId="125"/>
    <cellStyle name="_KT (2)_2_TG-TH" xfId="126"/>
    <cellStyle name="_KT (2)_2_TG-TH_Book1" xfId="127"/>
    <cellStyle name="_KT (2)_3" xfId="128"/>
    <cellStyle name="_KT (2)_3_TG-TH" xfId="129"/>
    <cellStyle name="_KT (2)_3_TG-TH_PERSONAL" xfId="130"/>
    <cellStyle name="_KT (2)_3_TG-TH_PERSONAL_Book1" xfId="131"/>
    <cellStyle name="_KT (2)_3_TG-TH_PERSONAL_Tong hop KHCB 2001" xfId="132"/>
    <cellStyle name="_KT (2)_4" xfId="133"/>
    <cellStyle name="_KT (2)_4_Book1" xfId="134"/>
    <cellStyle name="_KT (2)_4_TG-TH" xfId="135"/>
    <cellStyle name="_KT (2)_5" xfId="136"/>
    <cellStyle name="_KT (2)_5_Book1" xfId="137"/>
    <cellStyle name="_KT (2)_PERSONAL" xfId="138"/>
    <cellStyle name="_KT (2)_PERSONAL_Book1" xfId="139"/>
    <cellStyle name="_KT (2)_PERSONAL_Tong hop KHCB 2001" xfId="140"/>
    <cellStyle name="_KT (2)_TG-TH" xfId="141"/>
    <cellStyle name="_KT_TG" xfId="142"/>
    <cellStyle name="_KT_TG_1" xfId="143"/>
    <cellStyle name="_KT_TG_1_Book1" xfId="144"/>
    <cellStyle name="_KT_TG_2" xfId="145"/>
    <cellStyle name="_KT_TG_2_Book1" xfId="146"/>
    <cellStyle name="_KT_TG_3" xfId="147"/>
    <cellStyle name="_KT_TG_4" xfId="148"/>
    <cellStyle name="_PERSONAL" xfId="149"/>
    <cellStyle name="_PERSONAL_Book1" xfId="150"/>
    <cellStyle name="_PERSONAL_Tong hop KHCB 2001" xfId="151"/>
    <cellStyle name="_TG-TH" xfId="152"/>
    <cellStyle name="_TG-TH_1" xfId="153"/>
    <cellStyle name="_TG-TH_1_Book1" xfId="154"/>
    <cellStyle name="_TG-TH_2" xfId="155"/>
    <cellStyle name="_TG-TH_2_Book1" xfId="156"/>
    <cellStyle name="_TG-TH_3" xfId="157"/>
    <cellStyle name="_TG-TH_4" xfId="158"/>
    <cellStyle name="=" xfId="159"/>
    <cellStyle name="=_Book1" xfId="160"/>
    <cellStyle name="•W€_STDFOR" xfId="161"/>
    <cellStyle name="•W_MARINE" xfId="162"/>
    <cellStyle name="W_STDFOR" xfId="163"/>
    <cellStyle name="1" xfId="164"/>
    <cellStyle name="¹éºÐÀ²_±âÅ¸" xfId="165"/>
    <cellStyle name="2" xfId="166"/>
    <cellStyle name="20% - Accent1 2" xfId="167"/>
    <cellStyle name="20% - Accent2 2" xfId="168"/>
    <cellStyle name="20% - Accent3 2" xfId="169"/>
    <cellStyle name="20% - Accent4 2" xfId="170"/>
    <cellStyle name="20% - Accent5 2" xfId="171"/>
    <cellStyle name="20% - Accent6 2" xfId="172"/>
    <cellStyle name="3" xfId="173"/>
    <cellStyle name="4" xfId="174"/>
    <cellStyle name="40% - Accent1 2" xfId="175"/>
    <cellStyle name="40% - Accent2 2" xfId="176"/>
    <cellStyle name="40% - Accent3 2" xfId="177"/>
    <cellStyle name="40% - Accent4 2" xfId="178"/>
    <cellStyle name="40% - Accent5 2" xfId="179"/>
    <cellStyle name="40% - Accent6 2" xfId="180"/>
    <cellStyle name="6" xfId="181"/>
    <cellStyle name="60% - Accent1 2" xfId="182"/>
    <cellStyle name="60% - Accent2 2" xfId="183"/>
    <cellStyle name="60% - Accent3 2" xfId="184"/>
    <cellStyle name="60% - Accent4 2" xfId="185"/>
    <cellStyle name="60% - Accent5 2" xfId="186"/>
    <cellStyle name="60% - Accent6 2" xfId="187"/>
    <cellStyle name="Accent1 2" xfId="188"/>
    <cellStyle name="Accent2 2" xfId="189"/>
    <cellStyle name="Accent3 2" xfId="190"/>
    <cellStyle name="Accent4 2" xfId="191"/>
    <cellStyle name="Accent5 2" xfId="192"/>
    <cellStyle name="Accent6 2" xfId="193"/>
    <cellStyle name="active" xfId="194"/>
    <cellStyle name="ÅëÈ­ [0]_±âÅ¸" xfId="195"/>
    <cellStyle name="AeE­ [0]_INQUIRY ¿µ¾÷AßAø " xfId="196"/>
    <cellStyle name="ÅëÈ­ [0]_L601CPT" xfId="197"/>
    <cellStyle name="ÅëÈ­_±âÅ¸" xfId="198"/>
    <cellStyle name="AeE­_INQUIRY ¿?¾÷AßAø " xfId="199"/>
    <cellStyle name="ÅëÈ­_L601CPT" xfId="200"/>
    <cellStyle name="ÄÞ¸¶ [0]_±âÅ¸" xfId="201"/>
    <cellStyle name="AÞ¸¶ [0]_INQUIRY ¿?¾÷AßAø " xfId="202"/>
    <cellStyle name="ÄÞ¸¶ [0]_L601CPT" xfId="203"/>
    <cellStyle name="ÄÞ¸¶_±âÅ¸" xfId="204"/>
    <cellStyle name="AÞ¸¶_INQUIRY ¿?¾÷AßAø " xfId="205"/>
    <cellStyle name="ÄÞ¸¶_L601CPT" xfId="206"/>
    <cellStyle name="AutoFormat Options" xfId="207"/>
    <cellStyle name="Bad 2" xfId="208"/>
    <cellStyle name="C?AØ_¿?¾÷CoE² " xfId="209"/>
    <cellStyle name="Ç¥ÁØ_#2(M17)_1" xfId="210"/>
    <cellStyle name="C￥AØ_¿μ¾÷CoE² " xfId="211"/>
    <cellStyle name="Ç¥ÁØ_±¸¹Ì´ëÃ¥" xfId="212"/>
    <cellStyle name="Calculation 2" xfId="213"/>
    <cellStyle name="category" xfId="214"/>
    <cellStyle name="Cerrency_Sheet2_XANGDAU" xfId="215"/>
    <cellStyle name="Comma" xfId="1" builtinId="3"/>
    <cellStyle name="Comma [0] 2" xfId="218"/>
    <cellStyle name="Comma [0] 2 10" xfId="34"/>
    <cellStyle name="Comma [0] 2 2" xfId="219"/>
    <cellStyle name="Comma [0] 2 3" xfId="220"/>
    <cellStyle name="Comma [0] 2 4" xfId="221"/>
    <cellStyle name="Comma [0] 2 5" xfId="222"/>
    <cellStyle name="Comma [0] 2 6" xfId="223"/>
    <cellStyle name="Comma [0] 2 7" xfId="224"/>
    <cellStyle name="Comma [0] 2 8" xfId="847"/>
    <cellStyle name="Comma [0] 3" xfId="225"/>
    <cellStyle name="Comma [0] 3 2" xfId="226"/>
    <cellStyle name="Comma [0] 3 3" xfId="227"/>
    <cellStyle name="Comma [0] 3 4" xfId="228"/>
    <cellStyle name="Comma [0] 3 5" xfId="229"/>
    <cellStyle name="Comma [0] 3 6" xfId="230"/>
    <cellStyle name="Comma [0] 3 7" xfId="231"/>
    <cellStyle name="Comma 10" xfId="232"/>
    <cellStyle name="Comma 10 10" xfId="233"/>
    <cellStyle name="Comma 10 11" xfId="234"/>
    <cellStyle name="Comma 10 12" xfId="849"/>
    <cellStyle name="Comma 10 2" xfId="6"/>
    <cellStyle name="Comma 10 2 2" xfId="8"/>
    <cellStyle name="Comma 10 2 2 2" xfId="236"/>
    <cellStyle name="Comma 10 2 3" xfId="235"/>
    <cellStyle name="Comma 10 3" xfId="237"/>
    <cellStyle name="Comma 10 4" xfId="238"/>
    <cellStyle name="Comma 10 5" xfId="239"/>
    <cellStyle name="Comma 10 6" xfId="240"/>
    <cellStyle name="Comma 10 7" xfId="241"/>
    <cellStyle name="Comma 10 8" xfId="242"/>
    <cellStyle name="Comma 10 9" xfId="243"/>
    <cellStyle name="Comma 11" xfId="244"/>
    <cellStyle name="Comma 11 2" xfId="245"/>
    <cellStyle name="Comma 12" xfId="337"/>
    <cellStyle name="Comma 12 2" xfId="246"/>
    <cellStyle name="Comma 13 2" xfId="247"/>
    <cellStyle name="Comma 14" xfId="49"/>
    <cellStyle name="Comma 14 2" xfId="248"/>
    <cellStyle name="Comma 14 3" xfId="843"/>
    <cellStyle name="Comma 15 2" xfId="249"/>
    <cellStyle name="Comma 16" xfId="250"/>
    <cellStyle name="Comma 16 10" xfId="251"/>
    <cellStyle name="Comma 16 11" xfId="252"/>
    <cellStyle name="Comma 16 2" xfId="253"/>
    <cellStyle name="Comma 16 3" xfId="254"/>
    <cellStyle name="Comma 16 4" xfId="255"/>
    <cellStyle name="Comma 16 5" xfId="256"/>
    <cellStyle name="Comma 16 6" xfId="257"/>
    <cellStyle name="Comma 16 7" xfId="258"/>
    <cellStyle name="Comma 16 8" xfId="259"/>
    <cellStyle name="Comma 16 9" xfId="260"/>
    <cellStyle name="Comma 17 2" xfId="261"/>
    <cellStyle name="Comma 18 2" xfId="262"/>
    <cellStyle name="Comma 2" xfId="17"/>
    <cellStyle name="Comma 2 10" xfId="264"/>
    <cellStyle name="Comma 2 10 2" xfId="265"/>
    <cellStyle name="Comma 2 11" xfId="266"/>
    <cellStyle name="Comma 2 12" xfId="263"/>
    <cellStyle name="Comma 2 13" xfId="854"/>
    <cellStyle name="Comma 2 2" xfId="267"/>
    <cellStyle name="Comma 2 2 2" xfId="268"/>
    <cellStyle name="Comma 2 2 2 10" xfId="4"/>
    <cellStyle name="Comma 2 2 2 10 2" xfId="269"/>
    <cellStyle name="Comma 2 2 2 2" xfId="270"/>
    <cellStyle name="Comma 2 2 2 3" xfId="908"/>
    <cellStyle name="Comma 2 2 3" xfId="271"/>
    <cellStyle name="Comma 2 2 3 2" xfId="917"/>
    <cellStyle name="Comma 2 2 4" xfId="272"/>
    <cellStyle name="Comma 2 2 4 2" xfId="919"/>
    <cellStyle name="Comma 2 2 5" xfId="273"/>
    <cellStyle name="Comma 2 2 6" xfId="274"/>
    <cellStyle name="Comma 2 2 7" xfId="275"/>
    <cellStyle name="Comma 2 2 8" xfId="276"/>
    <cellStyle name="Comma 2 2 9" xfId="860"/>
    <cellStyle name="Comma 2 3" xfId="277"/>
    <cellStyle name="Comma 2 3 2" xfId="278"/>
    <cellStyle name="Comma 2 3 2 2" xfId="914"/>
    <cellStyle name="Comma 2 3 3" xfId="886"/>
    <cellStyle name="Comma 2 4" xfId="279"/>
    <cellStyle name="Comma 2 4 2" xfId="280"/>
    <cellStyle name="Comma 2 4 2 2" xfId="900"/>
    <cellStyle name="Comma 2 4 3" xfId="915"/>
    <cellStyle name="Comma 2 4 4" xfId="888"/>
    <cellStyle name="Comma 2 5" xfId="281"/>
    <cellStyle name="Comma 2 5 2" xfId="282"/>
    <cellStyle name="Comma 2 5 3" xfId="893"/>
    <cellStyle name="Comma 2 6" xfId="283"/>
    <cellStyle name="Comma 2 6 2" xfId="284"/>
    <cellStyle name="Comma 2 7" xfId="285"/>
    <cellStyle name="Comma 2 7 2" xfId="286"/>
    <cellStyle name="Comma 2 8" xfId="287"/>
    <cellStyle name="Comma 2 9" xfId="288"/>
    <cellStyle name="Comma 20" xfId="289"/>
    <cellStyle name="Comma 21" xfId="290"/>
    <cellStyle name="Comma 21 2" xfId="291"/>
    <cellStyle name="Comma 21 3" xfId="292"/>
    <cellStyle name="Comma 22" xfId="293"/>
    <cellStyle name="Comma 23" xfId="294"/>
    <cellStyle name="Comma 24" xfId="295"/>
    <cellStyle name="Comma 25" xfId="296"/>
    <cellStyle name="Comma 3" xfId="15"/>
    <cellStyle name="Comma 3 10" xfId="298"/>
    <cellStyle name="Comma 3 11" xfId="297"/>
    <cellStyle name="Comma 3 12" xfId="852"/>
    <cellStyle name="Comma 3 13" xfId="921"/>
    <cellStyle name="Comma 3 2" xfId="299"/>
    <cellStyle name="Comma 3 2 2" xfId="300"/>
    <cellStyle name="Comma 3 2 3" xfId="301"/>
    <cellStyle name="Comma 3 2 4" xfId="302"/>
    <cellStyle name="Comma 3 2 5" xfId="303"/>
    <cellStyle name="Comma 3 2 6" xfId="304"/>
    <cellStyle name="Comma 3 2 7" xfId="305"/>
    <cellStyle name="Comma 3 2 8" xfId="306"/>
    <cellStyle name="Comma 3 2 9" xfId="903"/>
    <cellStyle name="Comma 3 3" xfId="307"/>
    <cellStyle name="Comma 3 4" xfId="308"/>
    <cellStyle name="Comma 3 5" xfId="309"/>
    <cellStyle name="Comma 3 6" xfId="310"/>
    <cellStyle name="Comma 3 7" xfId="311"/>
    <cellStyle name="Comma 3 8" xfId="312"/>
    <cellStyle name="Comma 3 9" xfId="313"/>
    <cellStyle name="Comma 4" xfId="314"/>
    <cellStyle name="Comma 4 2" xfId="315"/>
    <cellStyle name="Comma 4 2 2" xfId="316"/>
    <cellStyle name="Comma 4 2 2 2" xfId="317"/>
    <cellStyle name="Comma 4 2 2 2 2" xfId="912"/>
    <cellStyle name="Comma 4 2 2 2 3" xfId="884"/>
    <cellStyle name="Comma 4 2 2 3" xfId="318"/>
    <cellStyle name="Comma 4 2 2 3 2" xfId="890"/>
    <cellStyle name="Comma 4 2 2 4" xfId="319"/>
    <cellStyle name="Comma 4 2 2 4 2" xfId="895"/>
    <cellStyle name="Comma 4 2 2 5" xfId="320"/>
    <cellStyle name="Comma 4 2 2 6" xfId="321"/>
    <cellStyle name="Comma 4 2 2 7" xfId="322"/>
    <cellStyle name="Comma 4 2 2 8" xfId="323"/>
    <cellStyle name="Comma 4 2 2 9" xfId="882"/>
    <cellStyle name="Comma 4 2 3" xfId="324"/>
    <cellStyle name="Comma 4 2 4" xfId="325"/>
    <cellStyle name="Comma 4 2 5" xfId="326"/>
    <cellStyle name="Comma 4 2 6" xfId="327"/>
    <cellStyle name="Comma 4 2 7" xfId="328"/>
    <cellStyle name="Comma 4 2 8" xfId="858"/>
    <cellStyle name="Comma 4 3" xfId="329"/>
    <cellStyle name="Comma 4 3 2" xfId="905"/>
    <cellStyle name="Comma 4 4" xfId="330"/>
    <cellStyle name="Comma 4 5" xfId="855"/>
    <cellStyle name="Comma 43" xfId="16"/>
    <cellStyle name="Comma 44" xfId="19"/>
    <cellStyle name="Comma 44 2" xfId="46"/>
    <cellStyle name="Comma 45" xfId="31"/>
    <cellStyle name="Comma 47" xfId="40"/>
    <cellStyle name="Comma 5" xfId="331"/>
    <cellStyle name="Comma 5 2" xfId="332"/>
    <cellStyle name="Comma 5 3" xfId="924"/>
    <cellStyle name="Comma 6" xfId="333"/>
    <cellStyle name="Comma 6 2" xfId="334"/>
    <cellStyle name="Comma 6 2 2" xfId="922"/>
    <cellStyle name="Comma 6 3" xfId="883"/>
    <cellStyle name="Comma 7" xfId="335"/>
    <cellStyle name="Comma 7 2" xfId="336"/>
    <cellStyle name="Comma 7 3" xfId="887"/>
    <cellStyle name="Comma 8" xfId="36"/>
    <cellStyle name="Comma 8 2" xfId="338"/>
    <cellStyle name="Comma 9" xfId="846"/>
    <cellStyle name="Comma 9 2" xfId="339"/>
    <cellStyle name="Comma0" xfId="340"/>
    <cellStyle name="Comma0 10" xfId="341"/>
    <cellStyle name="Comma0 2" xfId="342"/>
    <cellStyle name="Comma0 3" xfId="343"/>
    <cellStyle name="Comma0 4" xfId="344"/>
    <cellStyle name="Comma0 5" xfId="345"/>
    <cellStyle name="Comma0 6" xfId="346"/>
    <cellStyle name="Comma0 7" xfId="347"/>
    <cellStyle name="Comma0 8" xfId="348"/>
    <cellStyle name="Comma0 9" xfId="349"/>
    <cellStyle name="Currency0" xfId="350"/>
    <cellStyle name="Currency0 10" xfId="351"/>
    <cellStyle name="Currency0 2" xfId="352"/>
    <cellStyle name="Currency0 3" xfId="353"/>
    <cellStyle name="Currency0 4" xfId="354"/>
    <cellStyle name="Currency0 5" xfId="355"/>
    <cellStyle name="Currency0 6" xfId="356"/>
    <cellStyle name="Currency0 7" xfId="357"/>
    <cellStyle name="Currency0 8" xfId="358"/>
    <cellStyle name="Currency0 9" xfId="359"/>
    <cellStyle name="Check Cell 2" xfId="216"/>
    <cellStyle name="CHUONG" xfId="217"/>
    <cellStyle name="Date" xfId="360"/>
    <cellStyle name="Date 10" xfId="361"/>
    <cellStyle name="Date 2" xfId="362"/>
    <cellStyle name="Date 3" xfId="363"/>
    <cellStyle name="Date 4" xfId="364"/>
    <cellStyle name="Date 5" xfId="365"/>
    <cellStyle name="Date 6" xfId="366"/>
    <cellStyle name="Date 7" xfId="367"/>
    <cellStyle name="Date 8" xfId="368"/>
    <cellStyle name="Date 9" xfId="369"/>
    <cellStyle name="Dezimal [0]_UXO VII" xfId="370"/>
    <cellStyle name="Dezimal_UXO VII" xfId="371"/>
    <cellStyle name="dtchi98" xfId="3"/>
    <cellStyle name="dtchi98c" xfId="2"/>
    <cellStyle name="Euro" xfId="372"/>
    <cellStyle name="Explanatory Text 2" xfId="373"/>
    <cellStyle name="F2" xfId="374"/>
    <cellStyle name="F2 2" xfId="375"/>
    <cellStyle name="F2 2 2" xfId="376"/>
    <cellStyle name="F2 2 3" xfId="377"/>
    <cellStyle name="F2 3" xfId="378"/>
    <cellStyle name="F2 3 2" xfId="379"/>
    <cellStyle name="F2 3 3" xfId="380"/>
    <cellStyle name="F2 4" xfId="381"/>
    <cellStyle name="F2 4 2" xfId="382"/>
    <cellStyle name="F2 4 3" xfId="383"/>
    <cellStyle name="F3" xfId="384"/>
    <cellStyle name="F3 2" xfId="385"/>
    <cellStyle name="F3 2 2" xfId="386"/>
    <cellStyle name="F3 2 3" xfId="387"/>
    <cellStyle name="F3 3" xfId="388"/>
    <cellStyle name="F3 3 2" xfId="389"/>
    <cellStyle name="F3 3 3" xfId="390"/>
    <cellStyle name="F3 4" xfId="391"/>
    <cellStyle name="F3 4 2" xfId="392"/>
    <cellStyle name="F3 4 3" xfId="393"/>
    <cellStyle name="F4" xfId="394"/>
    <cellStyle name="F4 2" xfId="395"/>
    <cellStyle name="F4 2 2" xfId="396"/>
    <cellStyle name="F4 2 3" xfId="397"/>
    <cellStyle name="F4 3" xfId="398"/>
    <cellStyle name="F4 3 2" xfId="399"/>
    <cellStyle name="F4 3 3" xfId="400"/>
    <cellStyle name="F4 4" xfId="401"/>
    <cellStyle name="F4 4 2" xfId="402"/>
    <cellStyle name="F4 4 3" xfId="403"/>
    <cellStyle name="F5" xfId="404"/>
    <cellStyle name="F5 2" xfId="405"/>
    <cellStyle name="F5 2 2" xfId="406"/>
    <cellStyle name="F5 2 3" xfId="407"/>
    <cellStyle name="F5 3" xfId="408"/>
    <cellStyle name="F5 3 2" xfId="409"/>
    <cellStyle name="F5 3 3" xfId="410"/>
    <cellStyle name="F5 4" xfId="411"/>
    <cellStyle name="F5 4 2" xfId="412"/>
    <cellStyle name="F5 4 3" xfId="413"/>
    <cellStyle name="F6" xfId="414"/>
    <cellStyle name="F6 2" xfId="415"/>
    <cellStyle name="F6 2 2" xfId="416"/>
    <cellStyle name="F6 2 3" xfId="417"/>
    <cellStyle name="F6 3" xfId="418"/>
    <cellStyle name="F6 3 2" xfId="419"/>
    <cellStyle name="F6 3 3" xfId="420"/>
    <cellStyle name="F6 4" xfId="421"/>
    <cellStyle name="F6 4 2" xfId="422"/>
    <cellStyle name="F6 4 3" xfId="423"/>
    <cellStyle name="F7" xfId="424"/>
    <cellStyle name="F7 2" xfId="425"/>
    <cellStyle name="F7 2 2" xfId="426"/>
    <cellStyle name="F7 2 3" xfId="427"/>
    <cellStyle name="F7 3" xfId="428"/>
    <cellStyle name="F7 3 2" xfId="429"/>
    <cellStyle name="F7 3 3" xfId="430"/>
    <cellStyle name="F7 4" xfId="431"/>
    <cellStyle name="F7 4 2" xfId="432"/>
    <cellStyle name="F7 4 3" xfId="433"/>
    <cellStyle name="F8" xfId="434"/>
    <cellStyle name="F8 2" xfId="435"/>
    <cellStyle name="F8 2 2" xfId="436"/>
    <cellStyle name="F8 2 3" xfId="437"/>
    <cellStyle name="F8 3" xfId="438"/>
    <cellStyle name="F8 3 2" xfId="439"/>
    <cellStyle name="F8 3 3" xfId="440"/>
    <cellStyle name="F8 4" xfId="441"/>
    <cellStyle name="F8 4 2" xfId="442"/>
    <cellStyle name="F8 4 3" xfId="443"/>
    <cellStyle name="Fixed" xfId="444"/>
    <cellStyle name="Fixed 10" xfId="445"/>
    <cellStyle name="Fixed 2" xfId="446"/>
    <cellStyle name="Fixed 3" xfId="447"/>
    <cellStyle name="Fixed 4" xfId="448"/>
    <cellStyle name="Fixed 5" xfId="449"/>
    <cellStyle name="Fixed 6" xfId="450"/>
    <cellStyle name="Fixed 7" xfId="451"/>
    <cellStyle name="Fixed 8" xfId="452"/>
    <cellStyle name="Fixed 9" xfId="453"/>
    <cellStyle name="Good 2" xfId="454"/>
    <cellStyle name="Grey" xfId="455"/>
    <cellStyle name="Grey 2" xfId="456"/>
    <cellStyle name="HEADER" xfId="457"/>
    <cellStyle name="Header1" xfId="458"/>
    <cellStyle name="Header2" xfId="459"/>
    <cellStyle name="Heading 1 2" xfId="460"/>
    <cellStyle name="Heading 2 2" xfId="461"/>
    <cellStyle name="Heading 3 2" xfId="462"/>
    <cellStyle name="Heading 4 2" xfId="463"/>
    <cellStyle name="Heading1" xfId="464"/>
    <cellStyle name="Heading2" xfId="465"/>
    <cellStyle name="i·0" xfId="466"/>
    <cellStyle name="Input [yellow]" xfId="467"/>
    <cellStyle name="Input [yellow] 2" xfId="468"/>
    <cellStyle name="Input 2" xfId="469"/>
    <cellStyle name="Input 3" xfId="470"/>
    <cellStyle name="Linked Cell 2" xfId="471"/>
    <cellStyle name="Migliaia (0)_CALPREZZ" xfId="472"/>
    <cellStyle name="Migliaia_ PESO ELETTR." xfId="473"/>
    <cellStyle name="Millares [0]_Well Timing" xfId="474"/>
    <cellStyle name="Millares_Well Timing" xfId="475"/>
    <cellStyle name="Model" xfId="476"/>
    <cellStyle name="Moneda [0]_Well Timing" xfId="477"/>
    <cellStyle name="Moneda_Well Timing" xfId="478"/>
    <cellStyle name="n" xfId="479"/>
    <cellStyle name="Neutral 2" xfId="480"/>
    <cellStyle name="ÑONVÒ" xfId="481"/>
    <cellStyle name="Normal" xfId="0" builtinId="0"/>
    <cellStyle name="Normal - Style1" xfId="482"/>
    <cellStyle name="Normal - Style1 10" xfId="43"/>
    <cellStyle name="Normal - Style1 2" xfId="483"/>
    <cellStyle name="Normal - Style1 3" xfId="484"/>
    <cellStyle name="Normal - Style1 3 2" xfId="485"/>
    <cellStyle name="Normal - Style1 3 3" xfId="486"/>
    <cellStyle name="Normal - Style1 4" xfId="487"/>
    <cellStyle name="Normal - Style1 4 2" xfId="488"/>
    <cellStyle name="Normal - Style1 4 3" xfId="489"/>
    <cellStyle name="Normal - Style1 5" xfId="490"/>
    <cellStyle name="Normal - Style1 5 2" xfId="491"/>
    <cellStyle name="Normal - Style1 5 3" xfId="492"/>
    <cellStyle name="Normal - Style1 6" xfId="493"/>
    <cellStyle name="Normal - Style1 7" xfId="494"/>
    <cellStyle name="Normal - Style1 8" xfId="495"/>
    <cellStyle name="Normal - Style1 9" xfId="496"/>
    <cellStyle name="Normal 10" xfId="7"/>
    <cellStyle name="Normal 10 10" xfId="498"/>
    <cellStyle name="Normal 10 11" xfId="499"/>
    <cellStyle name="Normal 10 12" xfId="850"/>
    <cellStyle name="Normal 10 13" xfId="497"/>
    <cellStyle name="Normal 10 2" xfId="500"/>
    <cellStyle name="Normal 10 2 2" xfId="909"/>
    <cellStyle name="Normal 10 2 3" xfId="842"/>
    <cellStyle name="Normal 10 3" xfId="501"/>
    <cellStyle name="Normal 10 4" xfId="502"/>
    <cellStyle name="Normal 10 5" xfId="503"/>
    <cellStyle name="Normal 10 6" xfId="504"/>
    <cellStyle name="Normal 10 7" xfId="505"/>
    <cellStyle name="Normal 10 8" xfId="506"/>
    <cellStyle name="Normal 10 9" xfId="507"/>
    <cellStyle name="Normal 100" xfId="28"/>
    <cellStyle name="Normal 11" xfId="508"/>
    <cellStyle name="Normal 112" xfId="54"/>
    <cellStyle name="Normal 115" xfId="52"/>
    <cellStyle name="Normal 12" xfId="509"/>
    <cellStyle name="Normal 12 2" xfId="510"/>
    <cellStyle name="Normal 12 3" xfId="923"/>
    <cellStyle name="Normal 13" xfId="511"/>
    <cellStyle name="Normal 13 10" xfId="512"/>
    <cellStyle name="Normal 13 2" xfId="513"/>
    <cellStyle name="Normal 13 2 2" xfId="910"/>
    <cellStyle name="Normal 13 3" xfId="514"/>
    <cellStyle name="Normal 13 4" xfId="515"/>
    <cellStyle name="Normal 13 5" xfId="516"/>
    <cellStyle name="Normal 13 6" xfId="517"/>
    <cellStyle name="Normal 13 7" xfId="518"/>
    <cellStyle name="Normal 13 8" xfId="519"/>
    <cellStyle name="Normal 13 9" xfId="520"/>
    <cellStyle name="Normal 14" xfId="521"/>
    <cellStyle name="Normal 14 2" xfId="522"/>
    <cellStyle name="Normal 14 3" xfId="523"/>
    <cellStyle name="Normal 14 4" xfId="524"/>
    <cellStyle name="Normal 14 5" xfId="525"/>
    <cellStyle name="Normal 14 6" xfId="526"/>
    <cellStyle name="Normal 14 7" xfId="527"/>
    <cellStyle name="Normal 14 8" xfId="528"/>
    <cellStyle name="Normal 14 9" xfId="529"/>
    <cellStyle name="Normal 15" xfId="51"/>
    <cellStyle name="Normal 15 2" xfId="530"/>
    <cellStyle name="Normal 15 2 2" xfId="911"/>
    <cellStyle name="Normal 15 3" xfId="531"/>
    <cellStyle name="Normal 15 4" xfId="532"/>
    <cellStyle name="Normal 15 5" xfId="533"/>
    <cellStyle name="Normal 15 6" xfId="534"/>
    <cellStyle name="Normal 15 7" xfId="535"/>
    <cellStyle name="Normal 15 8" xfId="536"/>
    <cellStyle name="Normal 15 9" xfId="537"/>
    <cellStyle name="Normal 16" xfId="538"/>
    <cellStyle name="Normal 16 2" xfId="539"/>
    <cellStyle name="Normal 16 2 2" xfId="540"/>
    <cellStyle name="Normal 16 3" xfId="541"/>
    <cellStyle name="Normal 16 4" xfId="542"/>
    <cellStyle name="Normal 16 5" xfId="543"/>
    <cellStyle name="Normal 16 6" xfId="544"/>
    <cellStyle name="Normal 16 7" xfId="545"/>
    <cellStyle name="Normal 16 8" xfId="546"/>
    <cellStyle name="Normal 16 9" xfId="547"/>
    <cellStyle name="Normal 17" xfId="5"/>
    <cellStyle name="Normal 17 2" xfId="548"/>
    <cellStyle name="Normal 17 3" xfId="549"/>
    <cellStyle name="Normal 18" xfId="53"/>
    <cellStyle name="Normal 18 10" xfId="550"/>
    <cellStyle name="Normal 18 11" xfId="551"/>
    <cellStyle name="Normal 18 2" xfId="552"/>
    <cellStyle name="Normal 18 2 2" xfId="553"/>
    <cellStyle name="Normal 18 3" xfId="554"/>
    <cellStyle name="Normal 18 4" xfId="555"/>
    <cellStyle name="Normal 18 5" xfId="556"/>
    <cellStyle name="Normal 18 6" xfId="557"/>
    <cellStyle name="Normal 18 7" xfId="558"/>
    <cellStyle name="Normal 18 8" xfId="559"/>
    <cellStyle name="Normal 18 9" xfId="560"/>
    <cellStyle name="Normal 19" xfId="561"/>
    <cellStyle name="Normal 19 2" xfId="562"/>
    <cellStyle name="Normal 2" xfId="563"/>
    <cellStyle name="Normal 2 10" xfId="564"/>
    <cellStyle name="Normal 2 10 2" xfId="845"/>
    <cellStyle name="Normal 2 11" xfId="565"/>
    <cellStyle name="Normal 2 12" xfId="566"/>
    <cellStyle name="Normal 2 13" xfId="853"/>
    <cellStyle name="Normal 2 2" xfId="35"/>
    <cellStyle name="Normal 2 2 10" xfId="567"/>
    <cellStyle name="Normal 2 2 11" xfId="568"/>
    <cellStyle name="Normal 2 2 12" xfId="18"/>
    <cellStyle name="Normal 2 2 2" xfId="569"/>
    <cellStyle name="Normal 2 2 2 2" xfId="20"/>
    <cellStyle name="Normal 2 2 2 2 2" xfId="925"/>
    <cellStyle name="Normal 2 2 2 3" xfId="570"/>
    <cellStyle name="Normal 2 2 2 4" xfId="571"/>
    <cellStyle name="Normal 2 2 2 5" xfId="572"/>
    <cellStyle name="Normal 2 2 2 6" xfId="573"/>
    <cellStyle name="Normal 2 2 2 7" xfId="574"/>
    <cellStyle name="Normal 2 2 2 8" xfId="575"/>
    <cellStyle name="Normal 2 2 3" xfId="576"/>
    <cellStyle name="Normal 2 2 3 2" xfId="577"/>
    <cellStyle name="Normal 2 2 4" xfId="578"/>
    <cellStyle name="Normal 2 2 5" xfId="579"/>
    <cellStyle name="Normal 2 2 6" xfId="580"/>
    <cellStyle name="Normal 2 2 7" xfId="581"/>
    <cellStyle name="Normal 2 2 8" xfId="582"/>
    <cellStyle name="Normal 2 2 9" xfId="583"/>
    <cellStyle name="Normal 2 3" xfId="584"/>
    <cellStyle name="Normal 2 3 2" xfId="841"/>
    <cellStyle name="Normal 2 3 3" xfId="844"/>
    <cellStyle name="Normal 2 3 4" xfId="892"/>
    <cellStyle name="Normal 2 4" xfId="585"/>
    <cellStyle name="Normal 2 4 2" xfId="586"/>
    <cellStyle name="Normal 2 4 3" xfId="901"/>
    <cellStyle name="Normal 2 5" xfId="587"/>
    <cellStyle name="Normal 2 5 2" xfId="588"/>
    <cellStyle name="Normal 2 6" xfId="589"/>
    <cellStyle name="Normal 2 6 2" xfId="590"/>
    <cellStyle name="Normal 2 7" xfId="591"/>
    <cellStyle name="Normal 2 7 2" xfId="592"/>
    <cellStyle name="Normal 2 8" xfId="593"/>
    <cellStyle name="Normal 2 8 2" xfId="594"/>
    <cellStyle name="Normal 2 9" xfId="595"/>
    <cellStyle name="Normal 2_BIEU MAU" xfId="848"/>
    <cellStyle name="Normal 20" xfId="596"/>
    <cellStyle name="Normal 20 2" xfId="597"/>
    <cellStyle name="Normal 21" xfId="598"/>
    <cellStyle name="Normal 21 2" xfId="599"/>
    <cellStyle name="Normal 21 3" xfId="600"/>
    <cellStyle name="Normal 22" xfId="601"/>
    <cellStyle name="Normal 23" xfId="39"/>
    <cellStyle name="Normal 23 2" xfId="602"/>
    <cellStyle name="Normal 23 3" xfId="851"/>
    <cellStyle name="Normal 24" xfId="13"/>
    <cellStyle name="Normal 24 2" xfId="603"/>
    <cellStyle name="Normal 25" xfId="23"/>
    <cellStyle name="Normal 25 2" xfId="605"/>
    <cellStyle name="Normal 25 3" xfId="604"/>
    <cellStyle name="Normal 26" xfId="57"/>
    <cellStyle name="Normal 26 2" xfId="606"/>
    <cellStyle name="Normal 27 2" xfId="607"/>
    <cellStyle name="Normal 28" xfId="608"/>
    <cellStyle name="Normal 29" xfId="861"/>
    <cellStyle name="Normal 3" xfId="38"/>
    <cellStyle name="Normal 3 10" xfId="610"/>
    <cellStyle name="Normal 3 11" xfId="611"/>
    <cellStyle name="Normal 3 12" xfId="609"/>
    <cellStyle name="Normal 3 2" xfId="45"/>
    <cellStyle name="Normal 3 2 10" xfId="613"/>
    <cellStyle name="Normal 3 2 11" xfId="612"/>
    <cellStyle name="Normal 3 2 2" xfId="614"/>
    <cellStyle name="Normal 3 2 2 2" xfId="615"/>
    <cellStyle name="Normal 3 2 3" xfId="616"/>
    <cellStyle name="Normal 3 2 3 2" xfId="617"/>
    <cellStyle name="Normal 3 2 4" xfId="618"/>
    <cellStyle name="Normal 3 2 4 2" xfId="619"/>
    <cellStyle name="Normal 3 2 5" xfId="620"/>
    <cellStyle name="Normal 3 2 5 2" xfId="621"/>
    <cellStyle name="Normal 3 2 6" xfId="622"/>
    <cellStyle name="Normal 3 2 6 2" xfId="623"/>
    <cellStyle name="Normal 3 2 7" xfId="624"/>
    <cellStyle name="Normal 3 2 7 2" xfId="625"/>
    <cellStyle name="Normal 3 2 8" xfId="626"/>
    <cellStyle name="Normal 3 2 9" xfId="627"/>
    <cellStyle name="Normal 3 3" xfId="628"/>
    <cellStyle name="Normal 3 3 2" xfId="629"/>
    <cellStyle name="Normal 3 3 3" xfId="904"/>
    <cellStyle name="Normal 3 4" xfId="630"/>
    <cellStyle name="Normal 3 4 2" xfId="631"/>
    <cellStyle name="Normal 3 5" xfId="632"/>
    <cellStyle name="Normal 3 5 2" xfId="633"/>
    <cellStyle name="Normal 3 6" xfId="634"/>
    <cellStyle name="Normal 3 6 2" xfId="635"/>
    <cellStyle name="Normal 3 7" xfId="636"/>
    <cellStyle name="Normal 3 7 2" xfId="637"/>
    <cellStyle name="Normal 3 8" xfId="638"/>
    <cellStyle name="Normal 3 9" xfId="639"/>
    <cellStyle name="Normal 30" xfId="862"/>
    <cellStyle name="Normal 31" xfId="863"/>
    <cellStyle name="Normal 32" xfId="640"/>
    <cellStyle name="Normal 32 2" xfId="864"/>
    <cellStyle name="Normal 33" xfId="641"/>
    <cellStyle name="Normal 34" xfId="642"/>
    <cellStyle name="Normal 34 2" xfId="865"/>
    <cellStyle name="Normal 35" xfId="643"/>
    <cellStyle name="Normal 36" xfId="644"/>
    <cellStyle name="Normal 36 2" xfId="866"/>
    <cellStyle name="Normal 37" xfId="867"/>
    <cellStyle name="Normal 38" xfId="645"/>
    <cellStyle name="Normal 38 2" xfId="868"/>
    <cellStyle name="Normal 39" xfId="869"/>
    <cellStyle name="Normal 4" xfId="12"/>
    <cellStyle name="Normal 4 10" xfId="647"/>
    <cellStyle name="Normal 4 11" xfId="648"/>
    <cellStyle name="Normal 4 12" xfId="646"/>
    <cellStyle name="Normal 4 2" xfId="649"/>
    <cellStyle name="Normal 4 2 2" xfId="650"/>
    <cellStyle name="Normal 4 2 3" xfId="906"/>
    <cellStyle name="Normal 4 3" xfId="651"/>
    <cellStyle name="Normal 4 3 2" xfId="32"/>
    <cellStyle name="Normal 4 4" xfId="652"/>
    <cellStyle name="Normal 4 5" xfId="653"/>
    <cellStyle name="Normal 4 6" xfId="654"/>
    <cellStyle name="Normal 4 7" xfId="655"/>
    <cellStyle name="Normal 4 8" xfId="656"/>
    <cellStyle name="Normal 4 9" xfId="657"/>
    <cellStyle name="Normal 4_11. HTMT dot 3.so KH.thaythe" xfId="658"/>
    <cellStyle name="Normal 40" xfId="870"/>
    <cellStyle name="Normal 41" xfId="871"/>
    <cellStyle name="Normal 42" xfId="872"/>
    <cellStyle name="Normal 43" xfId="873"/>
    <cellStyle name="Normal 44" xfId="874"/>
    <cellStyle name="Normal 45" xfId="875"/>
    <cellStyle name="Normal 47" xfId="876"/>
    <cellStyle name="Normal 48" xfId="877"/>
    <cellStyle name="Normal 49" xfId="878"/>
    <cellStyle name="Normal 5" xfId="14"/>
    <cellStyle name="Normal 5 2" xfId="44"/>
    <cellStyle name="Normal 5 2 2" xfId="660"/>
    <cellStyle name="Normal 5 2 3" xfId="907"/>
    <cellStyle name="Normal 5 3" xfId="661"/>
    <cellStyle name="Normal 5 4" xfId="659"/>
    <cellStyle name="Normal 5 5" xfId="856"/>
    <cellStyle name="Normal 50" xfId="879"/>
    <cellStyle name="Normal 51" xfId="880"/>
    <cellStyle name="Normal 55" xfId="9"/>
    <cellStyle name="Normal 56" xfId="10"/>
    <cellStyle name="Normal 57" xfId="11"/>
    <cellStyle name="Normal 58" xfId="22"/>
    <cellStyle name="Normal 59" xfId="37"/>
    <cellStyle name="Normal 6" xfId="662"/>
    <cellStyle name="Normal 6 2" xfId="33"/>
    <cellStyle name="Normal 6 2 2" xfId="663"/>
    <cellStyle name="Normal 6 2 3" xfId="859"/>
    <cellStyle name="Normal 6 3" xfId="664"/>
    <cellStyle name="Normal 60" xfId="30"/>
    <cellStyle name="Normal 61" xfId="41"/>
    <cellStyle name="Normal 62" xfId="42"/>
    <cellStyle name="Normal 64" xfId="47"/>
    <cellStyle name="Normal 7" xfId="665"/>
    <cellStyle name="Normal 7 2" xfId="666"/>
    <cellStyle name="Normal 7 2 2" xfId="885"/>
    <cellStyle name="Normal 7 2 2 2" xfId="913"/>
    <cellStyle name="Normal 7 2 3" xfId="889"/>
    <cellStyle name="Normal 7 2 3 2" xfId="899"/>
    <cellStyle name="Normal 7 2 3 2 3" xfId="916"/>
    <cellStyle name="Normal 7 2 4" xfId="891"/>
    <cellStyle name="Normal 7 2 4 2" xfId="896"/>
    <cellStyle name="Normal 7 2 5" xfId="894"/>
    <cellStyle name="Normal 7 2 6" xfId="881"/>
    <cellStyle name="Normal 7 3" xfId="667"/>
    <cellStyle name="Normal 7 3 2" xfId="897"/>
    <cellStyle name="Normal 7 4" xfId="898"/>
    <cellStyle name="Normal 7 5" xfId="857"/>
    <cellStyle name="Normal 74" xfId="50"/>
    <cellStyle name="Normal 78" xfId="24"/>
    <cellStyle name="Normal 79" xfId="25"/>
    <cellStyle name="Normal 8" xfId="668"/>
    <cellStyle name="Normal 8 10" xfId="669"/>
    <cellStyle name="Normal 8 11" xfId="918"/>
    <cellStyle name="Normal 8 2" xfId="670"/>
    <cellStyle name="Normal 8 3" xfId="671"/>
    <cellStyle name="Normal 8 4" xfId="672"/>
    <cellStyle name="Normal 8 5" xfId="673"/>
    <cellStyle name="Normal 8 6" xfId="674"/>
    <cellStyle name="Normal 8 7" xfId="675"/>
    <cellStyle name="Normal 8 8" xfId="676"/>
    <cellStyle name="Normal 8 9" xfId="677"/>
    <cellStyle name="Normal 82" xfId="29"/>
    <cellStyle name="Normal 85" xfId="48"/>
    <cellStyle name="Normal 87" xfId="55"/>
    <cellStyle name="Normal 9" xfId="678"/>
    <cellStyle name="Normal 9 10" xfId="679"/>
    <cellStyle name="Normal 9 11" xfId="920"/>
    <cellStyle name="Normal 9 2" xfId="680"/>
    <cellStyle name="Normal 9 2 2" xfId="56"/>
    <cellStyle name="Normal 9 3" xfId="681"/>
    <cellStyle name="Normal 9 4" xfId="682"/>
    <cellStyle name="Normal 9 5" xfId="683"/>
    <cellStyle name="Normal 9 6" xfId="684"/>
    <cellStyle name="Normal 9 7" xfId="685"/>
    <cellStyle name="Normal 9 8" xfId="686"/>
    <cellStyle name="Normal 9 9" xfId="687"/>
    <cellStyle name="Normal 90" xfId="21"/>
    <cellStyle name="Normal 91" xfId="27"/>
    <cellStyle name="Normal 95" xfId="26"/>
    <cellStyle name="Normale_ PESO ELETTR." xfId="688"/>
    <cellStyle name="Note 2" xfId="689"/>
    <cellStyle name="Œ…‹æØ‚è [0.00]_laroux" xfId="690"/>
    <cellStyle name="Œ…‹æØ‚è_laroux" xfId="691"/>
    <cellStyle name="oft Excel]_x000d__x000a_Comment=The open=/f lines load custom functions into the Paste Function list._x000d__x000a_Maximized=2_x000d__x000a_Basics=1_x000d__x000a_A" xfId="692"/>
    <cellStyle name="oft Excel]_x000d__x000a_Comment=The open=/f lines load custom functions into the Paste Function list._x000d__x000a_Maximized=3_x000d__x000a_Basics=1_x000d__x000a_A" xfId="693"/>
    <cellStyle name="omma [0]_Mktg Prog" xfId="694"/>
    <cellStyle name="ormal_Sheet1_1" xfId="695"/>
    <cellStyle name="Output 2" xfId="696"/>
    <cellStyle name="Percent [2]" xfId="697"/>
    <cellStyle name="Percent [2] 10" xfId="698"/>
    <cellStyle name="Percent [2] 2" xfId="699"/>
    <cellStyle name="Percent [2] 3" xfId="700"/>
    <cellStyle name="Percent [2] 3 2" xfId="701"/>
    <cellStyle name="Percent [2] 3 3" xfId="702"/>
    <cellStyle name="Percent [2] 4" xfId="703"/>
    <cellStyle name="Percent [2] 4 2" xfId="704"/>
    <cellStyle name="Percent [2] 4 3" xfId="705"/>
    <cellStyle name="Percent [2] 5" xfId="706"/>
    <cellStyle name="Percent [2] 5 2" xfId="707"/>
    <cellStyle name="Percent [2] 5 3" xfId="708"/>
    <cellStyle name="Percent [2] 6" xfId="709"/>
    <cellStyle name="Percent [2] 7" xfId="710"/>
    <cellStyle name="Percent [2] 8" xfId="711"/>
    <cellStyle name="Percent [2] 9" xfId="712"/>
    <cellStyle name="Percent 10 2" xfId="713"/>
    <cellStyle name="Percent 11 2" xfId="714"/>
    <cellStyle name="Percent 12 2" xfId="715"/>
    <cellStyle name="Percent 13 2" xfId="716"/>
    <cellStyle name="Percent 14 2" xfId="717"/>
    <cellStyle name="Percent 15" xfId="718"/>
    <cellStyle name="Percent 16" xfId="719"/>
    <cellStyle name="Percent 17" xfId="720"/>
    <cellStyle name="Percent 18" xfId="721"/>
    <cellStyle name="Percent 19" xfId="722"/>
    <cellStyle name="Percent 2" xfId="723"/>
    <cellStyle name="Percent 2 10" xfId="724"/>
    <cellStyle name="Percent 2 11" xfId="725"/>
    <cellStyle name="Percent 2 2" xfId="726"/>
    <cellStyle name="Percent 2 2 2" xfId="727"/>
    <cellStyle name="Percent 2 2 3" xfId="728"/>
    <cellStyle name="Percent 2 2 4" xfId="729"/>
    <cellStyle name="Percent 2 2 5" xfId="730"/>
    <cellStyle name="Percent 2 2 6" xfId="731"/>
    <cellStyle name="Percent 2 2 7" xfId="732"/>
    <cellStyle name="Percent 2 2 8" xfId="733"/>
    <cellStyle name="Percent 2 3" xfId="734"/>
    <cellStyle name="Percent 2 4" xfId="735"/>
    <cellStyle name="Percent 2 5" xfId="736"/>
    <cellStyle name="Percent 2 6" xfId="737"/>
    <cellStyle name="Percent 2 7" xfId="738"/>
    <cellStyle name="Percent 2 8" xfId="739"/>
    <cellStyle name="Percent 2 9" xfId="740"/>
    <cellStyle name="Percent 20" xfId="741"/>
    <cellStyle name="Percent 21" xfId="742"/>
    <cellStyle name="Percent 3" xfId="743"/>
    <cellStyle name="Percent 3 2" xfId="744"/>
    <cellStyle name="Percent 3 2 2" xfId="745"/>
    <cellStyle name="Percent 3 2 3" xfId="746"/>
    <cellStyle name="Percent 3 2 4" xfId="747"/>
    <cellStyle name="Percent 3 2 5" xfId="748"/>
    <cellStyle name="Percent 3 2 6" xfId="749"/>
    <cellStyle name="Percent 3 2 7" xfId="750"/>
    <cellStyle name="Percent 3 2 8" xfId="751"/>
    <cellStyle name="Percent 3 3" xfId="752"/>
    <cellStyle name="Percent 3 3 2" xfId="753"/>
    <cellStyle name="Percent 3 4" xfId="754"/>
    <cellStyle name="Percent 3 5" xfId="755"/>
    <cellStyle name="Percent 3 6" xfId="756"/>
    <cellStyle name="Percent 3 7" xfId="757"/>
    <cellStyle name="Percent 4" xfId="758"/>
    <cellStyle name="Percent 4 2" xfId="759"/>
    <cellStyle name="Percent 4 2 2" xfId="760"/>
    <cellStyle name="Percent 4 3" xfId="761"/>
    <cellStyle name="Percent 4 4" xfId="762"/>
    <cellStyle name="Percent 5" xfId="763"/>
    <cellStyle name="Percent 5 2" xfId="764"/>
    <cellStyle name="Percent 5 3" xfId="765"/>
    <cellStyle name="Percent 5 4" xfId="766"/>
    <cellStyle name="Percent 6" xfId="767"/>
    <cellStyle name="Percent 7" xfId="902"/>
    <cellStyle name="Percent 7 2" xfId="768"/>
    <cellStyle name="Percent 8 2" xfId="769"/>
    <cellStyle name="Percent 9 2" xfId="770"/>
    <cellStyle name="S—_x0008_" xfId="771"/>
    <cellStyle name="s]_x000d__x000a_spooler=yes_x000d__x000a_load=_x000d__x000a_Beep=yes_x000d__x000a_NullPort=None_x000d__x000a_BorderWidth=3_x000d__x000a_CursorBlinkRate=1200_x000d__x000a_DoubleClickSpeed=452_x000d__x000a_Programs=co" xfId="772"/>
    <cellStyle name="Siêu nối kết_Book1" xfId="773"/>
    <cellStyle name="style" xfId="774"/>
    <cellStyle name="Style 1" xfId="775"/>
    <cellStyle name="Style 2" xfId="776"/>
    <cellStyle name="Style 3" xfId="777"/>
    <cellStyle name="Style 4" xfId="778"/>
    <cellStyle name="Style 5" xfId="779"/>
    <cellStyle name="Style 6" xfId="780"/>
    <cellStyle name="Style 7" xfId="781"/>
    <cellStyle name="Style 8" xfId="782"/>
    <cellStyle name="Style 9" xfId="783"/>
    <cellStyle name="style_chau 14-3-2017" xfId="784"/>
    <cellStyle name="subhead" xfId="785"/>
    <cellStyle name="T" xfId="786"/>
    <cellStyle name="T 2" xfId="787"/>
    <cellStyle name="T_Book1" xfId="788"/>
    <cellStyle name="T_Book1_chau 14-3-2017" xfId="789"/>
    <cellStyle name="T_Book1_QD giao von CBDT 2016-theo Hieu gui PA 4 gui UB - sua 1" xfId="790"/>
    <cellStyle name="T_chau 14-3-2017" xfId="791"/>
    <cellStyle name="T_PL1_1" xfId="792"/>
    <cellStyle name="T_PL1_1_chau 14-3-2017" xfId="793"/>
    <cellStyle name="T_PL1_1_QD giao von CBDT 2016-theo Hieu gui PA 4 gui UB - sua 1" xfId="794"/>
    <cellStyle name="T_PL1_1-Dung" xfId="795"/>
    <cellStyle name="T_PL1_1-Dung_chau 14-3-2017" xfId="796"/>
    <cellStyle name="T_PL1_1-Dung_QD giao von CBDT 2016-theo Hieu gui PA 4 gui UB - sua 1" xfId="797"/>
    <cellStyle name="T_QD giao von CBDT 2016-theo Hieu gui PA 4 gui UB - sua 1" xfId="798"/>
    <cellStyle name="Title 2" xfId="805"/>
    <cellStyle name="Total 2" xfId="806"/>
    <cellStyle name="th" xfId="799"/>
    <cellStyle name="th 2" xfId="800"/>
    <cellStyle name="than" xfId="801"/>
    <cellStyle name="þ_x001d_ð·_x000c_æþ'_x000d_ßþU_x0001_Ø_x0005_ü_x0014__x0007__x0001__x0001_" xfId="802"/>
    <cellStyle name="þ_x001d_ðÇ%Uý—&amp;Hý9_x0008_Ÿ s_x000a__x0007__x0001__x0001_" xfId="804"/>
    <cellStyle name="þ_x001d_ðÇ%Uý—&amp;Hý9_x0008_Ÿ s_x000a__x0007__x0001__x0001_ 2" xfId="803"/>
    <cellStyle name="Valuta (0)_CALPREZZ" xfId="807"/>
    <cellStyle name="Valuta_ PESO ELETTR." xfId="808"/>
    <cellStyle name="viet" xfId="809"/>
    <cellStyle name="viet 2" xfId="810"/>
    <cellStyle name="viet2" xfId="811"/>
    <cellStyle name="viet2 2" xfId="812"/>
    <cellStyle name="Währung [0]_UXO VII" xfId="813"/>
    <cellStyle name="Währung_UXO VII" xfId="814"/>
    <cellStyle name="Warning Text 2" xfId="815"/>
    <cellStyle name=" [0.00]_ Att. 1- Cover" xfId="816"/>
    <cellStyle name="_ Att. 1- Cover" xfId="817"/>
    <cellStyle name="?_ Att. 1- Cover" xfId="818"/>
    <cellStyle name="똿뗦먛귟 [0.00]_PRODUCT DETAIL Q1" xfId="819"/>
    <cellStyle name="똿뗦먛귟_PRODUCT DETAIL Q1" xfId="820"/>
    <cellStyle name="믅됞 [0.00]_PRODUCT DETAIL Q1" xfId="821"/>
    <cellStyle name="믅됞_PRODUCT DETAIL Q1" xfId="822"/>
    <cellStyle name="백분율_95" xfId="823"/>
    <cellStyle name="뷭?_BOOKSHIP" xfId="824"/>
    <cellStyle name="콤마 [0]_ 비목별 월별기술 " xfId="825"/>
    <cellStyle name="콤마_ 비목별 월별기술 " xfId="826"/>
    <cellStyle name="통화 [0]_1202" xfId="827"/>
    <cellStyle name="통화_1202" xfId="828"/>
    <cellStyle name="표준_(정보부문)월별인원계획" xfId="829"/>
    <cellStyle name="一般_00Q3902REV.1" xfId="830"/>
    <cellStyle name="千分位[0]_00Q3902REV.1" xfId="831"/>
    <cellStyle name="千分位_00Q3902REV.1" xfId="832"/>
    <cellStyle name="桁区切り [0.00]_DISTRO" xfId="833"/>
    <cellStyle name="桁区切り_DISTRO" xfId="834"/>
    <cellStyle name="標準_BQ（業者）" xfId="835"/>
    <cellStyle name="貨幣 [0]_00Q3902REV.1" xfId="836"/>
    <cellStyle name="貨幣[0]_BRE" xfId="837"/>
    <cellStyle name="貨幣_00Q3902REV.1" xfId="838"/>
    <cellStyle name="通貨 [0.00]_DISTRO" xfId="839"/>
    <cellStyle name="通貨_DISTRO" xfId="840"/>
  </cellStyles>
  <dxfs count="0"/>
  <tableStyles count="0" defaultTableStyle="TableStyleMedium2" defaultPivotStyle="PivotStyleLight16"/>
  <colors>
    <mruColors>
      <color rgb="FFFFCCFF"/>
      <color rgb="FF0000FF"/>
      <color rgb="FF006600"/>
      <color rgb="FF99FF99"/>
      <color rgb="FFFFFF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1"/>
  <sheetViews>
    <sheetView tabSelected="1" workbookViewId="0">
      <selection activeCell="A3" sqref="A3:L3"/>
    </sheetView>
  </sheetViews>
  <sheetFormatPr defaultColWidth="9.109375" defaultRowHeight="15.6"/>
  <cols>
    <col min="1" max="1" width="5.33203125" style="4" customWidth="1"/>
    <col min="2" max="2" width="42.44140625" style="5" customWidth="1"/>
    <col min="3" max="3" width="12" style="5" customWidth="1"/>
    <col min="4" max="4" width="11.33203125" style="5" bestFit="1" customWidth="1"/>
    <col min="5" max="8" width="11.33203125" style="5" hidden="1" customWidth="1"/>
    <col min="9" max="9" width="13.5546875" style="5" bestFit="1" customWidth="1"/>
    <col min="10" max="10" width="13.5546875" style="5" customWidth="1"/>
    <col min="11" max="11" width="10.6640625" style="5" bestFit="1" customWidth="1"/>
    <col min="12" max="12" width="10.88671875" style="5" customWidth="1"/>
    <col min="13" max="13" width="11.33203125" style="5" bestFit="1" customWidth="1"/>
    <col min="14" max="16384" width="9.109375" style="5"/>
  </cols>
  <sheetData>
    <row r="1" spans="1:13" ht="17.399999999999999">
      <c r="A1" s="59" t="s">
        <v>97</v>
      </c>
      <c r="J1" s="60" t="s">
        <v>96</v>
      </c>
      <c r="K1" s="60"/>
      <c r="L1" s="60"/>
    </row>
    <row r="2" spans="1:13" ht="25.05" customHeight="1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ht="25.05" customHeight="1">
      <c r="A3" s="61" t="s">
        <v>98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>
      <c r="L4" s="7" t="s">
        <v>18</v>
      </c>
    </row>
    <row r="5" spans="1:13" ht="26.25" customHeight="1">
      <c r="A5" s="63" t="s">
        <v>0</v>
      </c>
      <c r="B5" s="63" t="s">
        <v>1</v>
      </c>
      <c r="C5" s="63" t="s">
        <v>14</v>
      </c>
      <c r="D5" s="63"/>
      <c r="E5" s="64" t="s">
        <v>15</v>
      </c>
      <c r="F5" s="65"/>
      <c r="G5" s="65"/>
      <c r="H5" s="65"/>
      <c r="I5" s="65"/>
      <c r="J5" s="66"/>
      <c r="K5" s="63" t="s">
        <v>20</v>
      </c>
      <c r="L5" s="63"/>
    </row>
    <row r="6" spans="1:13" ht="51.75" customHeight="1">
      <c r="A6" s="63"/>
      <c r="B6" s="63"/>
      <c r="C6" s="58" t="s">
        <v>41</v>
      </c>
      <c r="D6" s="58" t="s">
        <v>42</v>
      </c>
      <c r="E6" s="56" t="s">
        <v>41</v>
      </c>
      <c r="F6" s="56" t="s">
        <v>42</v>
      </c>
      <c r="G6" s="56" t="s">
        <v>41</v>
      </c>
      <c r="H6" s="56" t="s">
        <v>42</v>
      </c>
      <c r="I6" s="57" t="s">
        <v>41</v>
      </c>
      <c r="J6" s="57" t="s">
        <v>42</v>
      </c>
      <c r="K6" s="58" t="s">
        <v>43</v>
      </c>
      <c r="L6" s="58" t="s">
        <v>42</v>
      </c>
    </row>
    <row r="7" spans="1:13" s="10" customFormat="1">
      <c r="A7" s="8" t="s">
        <v>2</v>
      </c>
      <c r="B7" s="8" t="s">
        <v>3</v>
      </c>
      <c r="C7" s="8">
        <v>1</v>
      </c>
      <c r="D7" s="8">
        <v>2</v>
      </c>
      <c r="E7" s="8" t="s">
        <v>94</v>
      </c>
      <c r="F7" s="8" t="s">
        <v>92</v>
      </c>
      <c r="G7" s="8" t="s">
        <v>95</v>
      </c>
      <c r="H7" s="8" t="s">
        <v>93</v>
      </c>
      <c r="I7" s="8">
        <v>3</v>
      </c>
      <c r="J7" s="8">
        <v>4</v>
      </c>
      <c r="K7" s="8" t="s">
        <v>99</v>
      </c>
      <c r="L7" s="8" t="s">
        <v>100</v>
      </c>
      <c r="M7" s="9"/>
    </row>
    <row r="8" spans="1:13" s="6" customFormat="1" ht="24.75" customHeight="1">
      <c r="A8" s="11"/>
      <c r="B8" s="11" t="s">
        <v>44</v>
      </c>
      <c r="C8" s="12">
        <f>C9+C69+C77+C78+C76</f>
        <v>11000000</v>
      </c>
      <c r="D8" s="12">
        <f>D9+D69+D77+D78+D76</f>
        <v>9224400</v>
      </c>
      <c r="E8" s="12">
        <f>E9+E69+E77+E78+E76</f>
        <v>22692157.001298994</v>
      </c>
      <c r="F8" s="12">
        <f>F9+F69+F77+F78+F76</f>
        <v>20648870.849003997</v>
      </c>
      <c r="G8" s="12">
        <f>I8-E8</f>
        <v>-1540.9054489992559</v>
      </c>
      <c r="H8" s="12">
        <f>J8-F8</f>
        <v>-1640.9054490029812</v>
      </c>
      <c r="I8" s="12">
        <f>I9+I69+I77+I78+I76</f>
        <v>22690616.095849995</v>
      </c>
      <c r="J8" s="12">
        <f>J9+J69+J77+J78+J76</f>
        <v>20647229.943554994</v>
      </c>
      <c r="K8" s="13">
        <f t="shared" ref="K8:L18" si="0">IFERROR(I8/C8,"")</f>
        <v>2.0627832814409084</v>
      </c>
      <c r="L8" s="13">
        <f t="shared" si="0"/>
        <v>2.2383276899912183</v>
      </c>
      <c r="M8" s="9"/>
    </row>
    <row r="9" spans="1:13" s="6" customFormat="1" ht="24.75" customHeight="1">
      <c r="A9" s="14" t="s">
        <v>2</v>
      </c>
      <c r="B9" s="15" t="s">
        <v>45</v>
      </c>
      <c r="C9" s="16">
        <f>C10+C55+C64+C65+C68</f>
        <v>11000000</v>
      </c>
      <c r="D9" s="16">
        <f>D10+D55+D64+D65+D68</f>
        <v>9224400</v>
      </c>
      <c r="E9" s="17">
        <f>E10+E55+E64+E65+E68</f>
        <v>11503023.626138998</v>
      </c>
      <c r="F9" s="17">
        <f>F10+F55+F64+F65+F68</f>
        <v>9468303.053404998</v>
      </c>
      <c r="G9" s="17">
        <f t="shared" ref="G9:H72" si="1">I9-E9</f>
        <v>0</v>
      </c>
      <c r="H9" s="17">
        <f t="shared" si="1"/>
        <v>0</v>
      </c>
      <c r="I9" s="17">
        <f>I10+I55+I64+I65+I68</f>
        <v>11503023.626138998</v>
      </c>
      <c r="J9" s="17">
        <f>J10+J55+J64+J65+J68</f>
        <v>9468303.053404998</v>
      </c>
      <c r="K9" s="18">
        <f t="shared" si="0"/>
        <v>1.0457294205580907</v>
      </c>
      <c r="L9" s="18">
        <f t="shared" si="0"/>
        <v>1.0264410751273794</v>
      </c>
      <c r="M9" s="9"/>
    </row>
    <row r="10" spans="1:13" s="6" customFormat="1" ht="24.75" customHeight="1">
      <c r="A10" s="14" t="s">
        <v>4</v>
      </c>
      <c r="B10" s="15" t="s">
        <v>31</v>
      </c>
      <c r="C10" s="16">
        <f>C11+C16+C21+C26+C31+C32+C33+C34+C35+C38+C42+C43+C44+C49+C52+C53+C54</f>
        <v>9600000</v>
      </c>
      <c r="D10" s="16">
        <f t="shared" ref="D10:J10" si="2">D11+D16+D21+D26+D31+D32+D33+D34+D35+D38+D42+D43+D44+D49+D52+D53+D54</f>
        <v>9224400</v>
      </c>
      <c r="E10" s="16">
        <f t="shared" si="2"/>
        <v>9838839.2514929995</v>
      </c>
      <c r="F10" s="16">
        <f t="shared" si="2"/>
        <v>9466354.9617809989</v>
      </c>
      <c r="G10" s="16">
        <f t="shared" si="1"/>
        <v>0</v>
      </c>
      <c r="H10" s="16">
        <f t="shared" si="1"/>
        <v>0</v>
      </c>
      <c r="I10" s="16">
        <f t="shared" si="2"/>
        <v>9838839.2514929995</v>
      </c>
      <c r="J10" s="16">
        <f t="shared" si="2"/>
        <v>9466354.9617809989</v>
      </c>
      <c r="K10" s="18">
        <f t="shared" si="0"/>
        <v>1.0248790886971875</v>
      </c>
      <c r="L10" s="18">
        <f t="shared" si="0"/>
        <v>1.0262298861477168</v>
      </c>
      <c r="M10" s="9"/>
    </row>
    <row r="11" spans="1:13" s="6" customFormat="1" ht="36.75" customHeight="1">
      <c r="A11" s="14" t="s">
        <v>24</v>
      </c>
      <c r="B11" s="15" t="s">
        <v>46</v>
      </c>
      <c r="C11" s="16">
        <f>SUM(C12:C15)</f>
        <v>336500</v>
      </c>
      <c r="D11" s="16">
        <f>SUM(D12:D15)</f>
        <v>336500</v>
      </c>
      <c r="E11" s="17">
        <f>E12+E13+E14+E15</f>
        <v>261253.62405099999</v>
      </c>
      <c r="F11" s="17">
        <f>F12+F13+F14+F15</f>
        <v>261253.62405099999</v>
      </c>
      <c r="G11" s="17">
        <f t="shared" si="1"/>
        <v>0</v>
      </c>
      <c r="H11" s="17">
        <f t="shared" si="1"/>
        <v>0</v>
      </c>
      <c r="I11" s="17">
        <f>I12+I13+I14+I15</f>
        <v>261253.62405099999</v>
      </c>
      <c r="J11" s="17">
        <f>J12+J13+J14+J15</f>
        <v>261253.62405099999</v>
      </c>
      <c r="K11" s="18">
        <f t="shared" si="0"/>
        <v>0.77638521263298665</v>
      </c>
      <c r="L11" s="18">
        <f t="shared" si="0"/>
        <v>0.77638521263298665</v>
      </c>
    </row>
    <row r="12" spans="1:13" s="7" customFormat="1" ht="19.5" customHeight="1">
      <c r="A12" s="19"/>
      <c r="B12" s="20" t="s">
        <v>47</v>
      </c>
      <c r="C12" s="21">
        <v>287000</v>
      </c>
      <c r="D12" s="22">
        <f>C12</f>
        <v>287000</v>
      </c>
      <c r="E12" s="23">
        <v>218020.38235299999</v>
      </c>
      <c r="F12" s="23">
        <f>E12</f>
        <v>218020.38235299999</v>
      </c>
      <c r="G12" s="23">
        <f t="shared" si="1"/>
        <v>0</v>
      </c>
      <c r="H12" s="23">
        <f t="shared" si="1"/>
        <v>0</v>
      </c>
      <c r="I12" s="23">
        <v>218020.38235299999</v>
      </c>
      <c r="J12" s="23">
        <f>I12</f>
        <v>218020.38235299999</v>
      </c>
      <c r="K12" s="24">
        <f t="shared" si="0"/>
        <v>0.75965290018466902</v>
      </c>
      <c r="L12" s="24">
        <f t="shared" si="0"/>
        <v>0.75965290018466902</v>
      </c>
    </row>
    <row r="13" spans="1:13" s="7" customFormat="1" ht="19.5" customHeight="1">
      <c r="A13" s="19"/>
      <c r="B13" s="20" t="s">
        <v>48</v>
      </c>
      <c r="C13" s="21">
        <v>45000</v>
      </c>
      <c r="D13" s="22">
        <f t="shared" ref="D13" si="3">C13</f>
        <v>45000</v>
      </c>
      <c r="E13" s="23">
        <v>43014.196129000004</v>
      </c>
      <c r="F13" s="23">
        <f t="shared" ref="F13:F15" si="4">E13</f>
        <v>43014.196129000004</v>
      </c>
      <c r="G13" s="23">
        <f t="shared" si="1"/>
        <v>0</v>
      </c>
      <c r="H13" s="23">
        <f t="shared" si="1"/>
        <v>0</v>
      </c>
      <c r="I13" s="23">
        <v>43014.196129000004</v>
      </c>
      <c r="J13" s="23">
        <f t="shared" ref="J13:J15" si="5">I13</f>
        <v>43014.196129000004</v>
      </c>
      <c r="K13" s="24">
        <f t="shared" si="0"/>
        <v>0.95587102508888899</v>
      </c>
      <c r="L13" s="24">
        <f t="shared" si="0"/>
        <v>0.95587102508888899</v>
      </c>
    </row>
    <row r="14" spans="1:13" s="7" customFormat="1" ht="19.5" customHeight="1">
      <c r="A14" s="19"/>
      <c r="B14" s="20" t="s">
        <v>49</v>
      </c>
      <c r="C14" s="25" t="s">
        <v>91</v>
      </c>
      <c r="D14" s="23"/>
      <c r="E14" s="23">
        <v>0</v>
      </c>
      <c r="F14" s="23">
        <f t="shared" si="4"/>
        <v>0</v>
      </c>
      <c r="G14" s="23">
        <f t="shared" si="1"/>
        <v>0</v>
      </c>
      <c r="H14" s="23">
        <f t="shared" si="1"/>
        <v>0</v>
      </c>
      <c r="I14" s="23">
        <v>0</v>
      </c>
      <c r="J14" s="23">
        <f t="shared" si="5"/>
        <v>0</v>
      </c>
      <c r="K14" s="24" t="str">
        <f t="shared" si="0"/>
        <v/>
      </c>
      <c r="L14" s="24" t="str">
        <f t="shared" si="0"/>
        <v/>
      </c>
    </row>
    <row r="15" spans="1:13" s="7" customFormat="1" ht="19.5" customHeight="1">
      <c r="A15" s="19"/>
      <c r="B15" s="20" t="s">
        <v>50</v>
      </c>
      <c r="C15" s="21">
        <v>4500</v>
      </c>
      <c r="D15" s="22">
        <f t="shared" ref="D15" si="6">C15</f>
        <v>4500</v>
      </c>
      <c r="E15" s="23">
        <v>219.045569</v>
      </c>
      <c r="F15" s="23">
        <f t="shared" si="4"/>
        <v>219.045569</v>
      </c>
      <c r="G15" s="23">
        <f t="shared" si="1"/>
        <v>0</v>
      </c>
      <c r="H15" s="23">
        <f t="shared" si="1"/>
        <v>0</v>
      </c>
      <c r="I15" s="23">
        <v>219.045569</v>
      </c>
      <c r="J15" s="23">
        <f t="shared" si="5"/>
        <v>219.045569</v>
      </c>
      <c r="K15" s="24">
        <f t="shared" si="0"/>
        <v>4.8676793111111109E-2</v>
      </c>
      <c r="L15" s="24">
        <f t="shared" si="0"/>
        <v>4.8676793111111109E-2</v>
      </c>
    </row>
    <row r="16" spans="1:13" s="6" customFormat="1" ht="35.25" customHeight="1">
      <c r="A16" s="14" t="s">
        <v>16</v>
      </c>
      <c r="B16" s="15" t="s">
        <v>51</v>
      </c>
      <c r="C16" s="16">
        <f>SUM(C17:C20)</f>
        <v>42000</v>
      </c>
      <c r="D16" s="16">
        <f>SUM(D17:D20)</f>
        <v>42000</v>
      </c>
      <c r="E16" s="17">
        <f t="shared" ref="E16:F16" si="7">E17+E18+E20</f>
        <v>72995.078108000002</v>
      </c>
      <c r="F16" s="17">
        <f t="shared" si="7"/>
        <v>72995.078108000002</v>
      </c>
      <c r="G16" s="17">
        <f t="shared" si="1"/>
        <v>0</v>
      </c>
      <c r="H16" s="17">
        <f t="shared" si="1"/>
        <v>0</v>
      </c>
      <c r="I16" s="17">
        <f t="shared" ref="I16:J16" si="8">I17+I18+I20</f>
        <v>72995.078108000002</v>
      </c>
      <c r="J16" s="17">
        <f t="shared" si="8"/>
        <v>72995.078108000002</v>
      </c>
      <c r="K16" s="18">
        <f t="shared" si="0"/>
        <v>1.7379780501904762</v>
      </c>
      <c r="L16" s="18">
        <f t="shared" si="0"/>
        <v>1.7379780501904762</v>
      </c>
    </row>
    <row r="17" spans="1:12" s="7" customFormat="1" ht="19.5" customHeight="1">
      <c r="A17" s="19"/>
      <c r="B17" s="20" t="s">
        <v>47</v>
      </c>
      <c r="C17" s="21">
        <v>22000</v>
      </c>
      <c r="D17" s="22">
        <f>C17</f>
        <v>22000</v>
      </c>
      <c r="E17" s="23">
        <v>21248.897836</v>
      </c>
      <c r="F17" s="23">
        <f>E17</f>
        <v>21248.897836</v>
      </c>
      <c r="G17" s="23">
        <f t="shared" si="1"/>
        <v>0</v>
      </c>
      <c r="H17" s="23">
        <f t="shared" si="1"/>
        <v>0</v>
      </c>
      <c r="I17" s="23">
        <v>21248.897836</v>
      </c>
      <c r="J17" s="23">
        <f>I17</f>
        <v>21248.897836</v>
      </c>
      <c r="K17" s="24">
        <f t="shared" si="0"/>
        <v>0.9658589925454546</v>
      </c>
      <c r="L17" s="24">
        <f t="shared" si="0"/>
        <v>0.9658589925454546</v>
      </c>
    </row>
    <row r="18" spans="1:12" s="7" customFormat="1" ht="19.5" customHeight="1">
      <c r="A18" s="19"/>
      <c r="B18" s="20" t="s">
        <v>48</v>
      </c>
      <c r="C18" s="21">
        <v>16000</v>
      </c>
      <c r="D18" s="22">
        <f t="shared" ref="D18:D20" si="9">C18</f>
        <v>16000</v>
      </c>
      <c r="E18" s="23">
        <v>47985.091831999998</v>
      </c>
      <c r="F18" s="23">
        <f t="shared" ref="F18:F20" si="10">E18</f>
        <v>47985.091831999998</v>
      </c>
      <c r="G18" s="23">
        <f t="shared" si="1"/>
        <v>0</v>
      </c>
      <c r="H18" s="23">
        <f t="shared" si="1"/>
        <v>0</v>
      </c>
      <c r="I18" s="23">
        <v>47985.091831999998</v>
      </c>
      <c r="J18" s="23">
        <f t="shared" ref="J18:J20" si="11">I18</f>
        <v>47985.091831999998</v>
      </c>
      <c r="K18" s="24">
        <f t="shared" si="0"/>
        <v>2.9990682394999997</v>
      </c>
      <c r="L18" s="24">
        <f t="shared" si="0"/>
        <v>2.9990682394999997</v>
      </c>
    </row>
    <row r="19" spans="1:12" s="7" customFormat="1" ht="19.5" customHeight="1">
      <c r="A19" s="19"/>
      <c r="B19" s="20" t="s">
        <v>49</v>
      </c>
      <c r="C19" s="21">
        <v>0</v>
      </c>
      <c r="D19" s="22"/>
      <c r="E19" s="23">
        <v>0</v>
      </c>
      <c r="F19" s="23">
        <f t="shared" si="10"/>
        <v>0</v>
      </c>
      <c r="G19" s="23">
        <f t="shared" si="1"/>
        <v>0</v>
      </c>
      <c r="H19" s="23">
        <f t="shared" si="1"/>
        <v>0</v>
      </c>
      <c r="I19" s="23">
        <v>0</v>
      </c>
      <c r="J19" s="23">
        <f t="shared" si="11"/>
        <v>0</v>
      </c>
      <c r="K19" s="24"/>
      <c r="L19" s="24"/>
    </row>
    <row r="20" spans="1:12" s="7" customFormat="1" ht="19.5" customHeight="1">
      <c r="A20" s="19"/>
      <c r="B20" s="20" t="s">
        <v>50</v>
      </c>
      <c r="C20" s="21">
        <v>4000</v>
      </c>
      <c r="D20" s="22">
        <f t="shared" si="9"/>
        <v>4000</v>
      </c>
      <c r="E20" s="23">
        <v>3761.08844</v>
      </c>
      <c r="F20" s="23">
        <f t="shared" si="10"/>
        <v>3761.08844</v>
      </c>
      <c r="G20" s="23">
        <f t="shared" si="1"/>
        <v>0</v>
      </c>
      <c r="H20" s="23">
        <f t="shared" si="1"/>
        <v>0</v>
      </c>
      <c r="I20" s="23">
        <v>3761.08844</v>
      </c>
      <c r="J20" s="23">
        <f t="shared" si="11"/>
        <v>3761.08844</v>
      </c>
      <c r="K20" s="24">
        <f t="shared" ref="K20:L23" si="12">IFERROR(I20/C20,"")</f>
        <v>0.94027210999999999</v>
      </c>
      <c r="L20" s="24">
        <f t="shared" si="12"/>
        <v>0.94027210999999999</v>
      </c>
    </row>
    <row r="21" spans="1:12" s="6" customFormat="1" ht="35.25" customHeight="1">
      <c r="A21" s="14" t="s">
        <v>17</v>
      </c>
      <c r="B21" s="15" t="s">
        <v>52</v>
      </c>
      <c r="C21" s="16">
        <f>SUM(C22:C25)</f>
        <v>1350000</v>
      </c>
      <c r="D21" s="16">
        <f>SUM(D22:D25)</f>
        <v>1350000</v>
      </c>
      <c r="E21" s="17">
        <f>E22+E23+E25</f>
        <v>1471786.5561919999</v>
      </c>
      <c r="F21" s="17">
        <f>F22+F23+F25</f>
        <v>1471786.5561919999</v>
      </c>
      <c r="G21" s="17">
        <f t="shared" si="1"/>
        <v>0</v>
      </c>
      <c r="H21" s="17">
        <f t="shared" si="1"/>
        <v>0</v>
      </c>
      <c r="I21" s="17">
        <f>I22+I23+I25</f>
        <v>1471786.5561919999</v>
      </c>
      <c r="J21" s="17">
        <f>J22+J23+J25</f>
        <v>1471786.5561919999</v>
      </c>
      <c r="K21" s="18">
        <f t="shared" si="12"/>
        <v>1.090212263845926</v>
      </c>
      <c r="L21" s="18">
        <f t="shared" si="12"/>
        <v>1.090212263845926</v>
      </c>
    </row>
    <row r="22" spans="1:12" s="7" customFormat="1" ht="18" customHeight="1">
      <c r="A22" s="19"/>
      <c r="B22" s="20" t="s">
        <v>47</v>
      </c>
      <c r="C22" s="21">
        <v>265000</v>
      </c>
      <c r="D22" s="22">
        <f>C22</f>
        <v>265000</v>
      </c>
      <c r="E22" s="23">
        <v>305590.31692200003</v>
      </c>
      <c r="F22" s="23">
        <f>E22</f>
        <v>305590.31692200003</v>
      </c>
      <c r="G22" s="23">
        <f t="shared" si="1"/>
        <v>0</v>
      </c>
      <c r="H22" s="23">
        <f t="shared" si="1"/>
        <v>0</v>
      </c>
      <c r="I22" s="23">
        <v>305590.31692200003</v>
      </c>
      <c r="J22" s="23">
        <f>I22</f>
        <v>305590.31692200003</v>
      </c>
      <c r="K22" s="24">
        <f t="shared" si="12"/>
        <v>1.1531710072528303</v>
      </c>
      <c r="L22" s="24">
        <f t="shared" si="12"/>
        <v>1.1531710072528303</v>
      </c>
    </row>
    <row r="23" spans="1:12" s="7" customFormat="1" ht="18" customHeight="1">
      <c r="A23" s="19"/>
      <c r="B23" s="20" t="s">
        <v>48</v>
      </c>
      <c r="C23" s="21">
        <v>1062000</v>
      </c>
      <c r="D23" s="22">
        <f t="shared" ref="D23:D25" si="13">C23</f>
        <v>1062000</v>
      </c>
      <c r="E23" s="23">
        <v>1153641.6807830001</v>
      </c>
      <c r="F23" s="23">
        <f t="shared" ref="F23:F25" si="14">E23</f>
        <v>1153641.6807830001</v>
      </c>
      <c r="G23" s="23">
        <f t="shared" si="1"/>
        <v>0</v>
      </c>
      <c r="H23" s="23">
        <f t="shared" si="1"/>
        <v>0</v>
      </c>
      <c r="I23" s="23">
        <v>1153641.6807830001</v>
      </c>
      <c r="J23" s="23">
        <f t="shared" ref="J23:J25" si="15">I23</f>
        <v>1153641.6807830001</v>
      </c>
      <c r="K23" s="24">
        <f t="shared" si="12"/>
        <v>1.0862916014905839</v>
      </c>
      <c r="L23" s="24">
        <f t="shared" si="12"/>
        <v>1.0862916014905839</v>
      </c>
    </row>
    <row r="24" spans="1:12" s="7" customFormat="1" ht="18" customHeight="1">
      <c r="A24" s="19"/>
      <c r="B24" s="20" t="s">
        <v>49</v>
      </c>
      <c r="C24" s="21" t="s">
        <v>91</v>
      </c>
      <c r="D24" s="22"/>
      <c r="E24" s="23">
        <v>0</v>
      </c>
      <c r="F24" s="23">
        <f t="shared" si="14"/>
        <v>0</v>
      </c>
      <c r="G24" s="23">
        <f t="shared" si="1"/>
        <v>0</v>
      </c>
      <c r="H24" s="23">
        <f t="shared" si="1"/>
        <v>0</v>
      </c>
      <c r="I24" s="23">
        <v>0</v>
      </c>
      <c r="J24" s="23">
        <f t="shared" si="15"/>
        <v>0</v>
      </c>
      <c r="K24" s="24"/>
      <c r="L24" s="24"/>
    </row>
    <row r="25" spans="1:12" s="7" customFormat="1" ht="18" customHeight="1">
      <c r="A25" s="19"/>
      <c r="B25" s="20" t="s">
        <v>50</v>
      </c>
      <c r="C25" s="21">
        <v>23000</v>
      </c>
      <c r="D25" s="22">
        <f t="shared" si="13"/>
        <v>23000</v>
      </c>
      <c r="E25" s="23">
        <v>12554.558487</v>
      </c>
      <c r="F25" s="23">
        <f t="shared" si="14"/>
        <v>12554.558487</v>
      </c>
      <c r="G25" s="23">
        <f t="shared" si="1"/>
        <v>0</v>
      </c>
      <c r="H25" s="23">
        <f t="shared" si="1"/>
        <v>0</v>
      </c>
      <c r="I25" s="23">
        <v>12554.558487</v>
      </c>
      <c r="J25" s="23">
        <f t="shared" si="15"/>
        <v>12554.558487</v>
      </c>
      <c r="K25" s="24">
        <f t="shared" ref="K25:L31" si="16">IFERROR(I25/C25,"")</f>
        <v>0.54585036900000006</v>
      </c>
      <c r="L25" s="24">
        <f t="shared" si="16"/>
        <v>0.54585036900000006</v>
      </c>
    </row>
    <row r="26" spans="1:12" s="6" customFormat="1" ht="18" customHeight="1">
      <c r="A26" s="14" t="s">
        <v>25</v>
      </c>
      <c r="B26" s="15" t="s">
        <v>53</v>
      </c>
      <c r="C26" s="16">
        <f>SUM(C27:C30)</f>
        <v>2166500</v>
      </c>
      <c r="D26" s="16">
        <f t="shared" ref="D26" si="17">D27+D28+D29+D30</f>
        <v>2166500</v>
      </c>
      <c r="E26" s="17">
        <f>E27+E28+E29+E30</f>
        <v>2090586.0397929999</v>
      </c>
      <c r="F26" s="17">
        <f>F27+F28+F29+F30</f>
        <v>2090577.3694759998</v>
      </c>
      <c r="G26" s="17">
        <f t="shared" si="1"/>
        <v>0</v>
      </c>
      <c r="H26" s="17">
        <f t="shared" si="1"/>
        <v>0</v>
      </c>
      <c r="I26" s="17">
        <f>I27+I28+I29+I30</f>
        <v>2090586.0397929999</v>
      </c>
      <c r="J26" s="17">
        <f>J27+J28+J29+J30</f>
        <v>2090577.3694759998</v>
      </c>
      <c r="K26" s="18">
        <f t="shared" si="16"/>
        <v>0.96496009221924761</v>
      </c>
      <c r="L26" s="18">
        <f t="shared" si="16"/>
        <v>0.96495609022663276</v>
      </c>
    </row>
    <row r="27" spans="1:12" s="7" customFormat="1" ht="18" customHeight="1">
      <c r="A27" s="19"/>
      <c r="B27" s="20" t="s">
        <v>47</v>
      </c>
      <c r="C27" s="21">
        <v>1827000</v>
      </c>
      <c r="D27" s="22">
        <f>C27</f>
        <v>1827000</v>
      </c>
      <c r="E27" s="23">
        <v>1588941.1727509999</v>
      </c>
      <c r="F27" s="23">
        <f>E27</f>
        <v>1588941.1727509999</v>
      </c>
      <c r="G27" s="23">
        <f t="shared" si="1"/>
        <v>0</v>
      </c>
      <c r="H27" s="23">
        <f t="shared" si="1"/>
        <v>0</v>
      </c>
      <c r="I27" s="23">
        <v>1588941.1727509999</v>
      </c>
      <c r="J27" s="23">
        <f>I27</f>
        <v>1588941.1727509999</v>
      </c>
      <c r="K27" s="24">
        <f t="shared" si="16"/>
        <v>0.86969960194362339</v>
      </c>
      <c r="L27" s="24">
        <f t="shared" si="16"/>
        <v>0.86969960194362339</v>
      </c>
    </row>
    <row r="28" spans="1:12" s="7" customFormat="1" ht="18" customHeight="1">
      <c r="A28" s="19"/>
      <c r="B28" s="20" t="s">
        <v>48</v>
      </c>
      <c r="C28" s="21">
        <v>285500</v>
      </c>
      <c r="D28" s="22">
        <f t="shared" ref="D28:D30" si="18">C28</f>
        <v>285500</v>
      </c>
      <c r="E28" s="23">
        <v>438686.589186</v>
      </c>
      <c r="F28" s="23">
        <f t="shared" ref="F28" si="19">E28</f>
        <v>438686.589186</v>
      </c>
      <c r="G28" s="23">
        <f t="shared" si="1"/>
        <v>0</v>
      </c>
      <c r="H28" s="23">
        <f t="shared" si="1"/>
        <v>0</v>
      </c>
      <c r="I28" s="23">
        <v>438686.589186</v>
      </c>
      <c r="J28" s="23">
        <f t="shared" ref="J28:J30" si="20">I28</f>
        <v>438686.589186</v>
      </c>
      <c r="K28" s="24">
        <f t="shared" si="16"/>
        <v>1.5365554787600701</v>
      </c>
      <c r="L28" s="24">
        <f t="shared" si="16"/>
        <v>1.5365554787600701</v>
      </c>
    </row>
    <row r="29" spans="1:12" s="7" customFormat="1" ht="18" customHeight="1">
      <c r="A29" s="19"/>
      <c r="B29" s="20" t="s">
        <v>49</v>
      </c>
      <c r="C29" s="21">
        <v>4000</v>
      </c>
      <c r="D29" s="21">
        <f t="shared" si="18"/>
        <v>4000</v>
      </c>
      <c r="E29" s="23">
        <v>4874.6497769999996</v>
      </c>
      <c r="F29" s="23">
        <f>E29-8.670317</f>
        <v>4865.9794599999996</v>
      </c>
      <c r="G29" s="23">
        <f t="shared" si="1"/>
        <v>0</v>
      </c>
      <c r="H29" s="23">
        <f t="shared" si="1"/>
        <v>0</v>
      </c>
      <c r="I29" s="23">
        <v>4874.6497769999996</v>
      </c>
      <c r="J29" s="23">
        <f>I29-8.670317</f>
        <v>4865.9794599999996</v>
      </c>
      <c r="K29" s="24">
        <f t="shared" si="16"/>
        <v>1.2186624442499998</v>
      </c>
      <c r="L29" s="24">
        <f t="shared" si="16"/>
        <v>1.2164948649999998</v>
      </c>
    </row>
    <row r="30" spans="1:12" s="7" customFormat="1" ht="18" customHeight="1">
      <c r="A30" s="19"/>
      <c r="B30" s="20" t="s">
        <v>50</v>
      </c>
      <c r="C30" s="21">
        <v>50000</v>
      </c>
      <c r="D30" s="22">
        <f t="shared" si="18"/>
        <v>50000</v>
      </c>
      <c r="E30" s="23">
        <v>58083.628079000002</v>
      </c>
      <c r="F30" s="23">
        <f t="shared" ref="F30" si="21">E30</f>
        <v>58083.628079000002</v>
      </c>
      <c r="G30" s="23">
        <f t="shared" si="1"/>
        <v>0</v>
      </c>
      <c r="H30" s="23">
        <f t="shared" si="1"/>
        <v>0</v>
      </c>
      <c r="I30" s="23">
        <v>58083.628079000002</v>
      </c>
      <c r="J30" s="23">
        <f t="shared" si="20"/>
        <v>58083.628079000002</v>
      </c>
      <c r="K30" s="24">
        <f t="shared" si="16"/>
        <v>1.1616725615800001</v>
      </c>
      <c r="L30" s="24">
        <f t="shared" si="16"/>
        <v>1.1616725615800001</v>
      </c>
    </row>
    <row r="31" spans="1:12" s="6" customFormat="1" ht="18" customHeight="1">
      <c r="A31" s="14" t="s">
        <v>26</v>
      </c>
      <c r="B31" s="15" t="s">
        <v>32</v>
      </c>
      <c r="C31" s="26">
        <v>437000</v>
      </c>
      <c r="D31" s="26">
        <f>C31</f>
        <v>437000</v>
      </c>
      <c r="E31" s="17">
        <v>395070.272062</v>
      </c>
      <c r="F31" s="17">
        <f>E31</f>
        <v>395070.272062</v>
      </c>
      <c r="G31" s="17">
        <f t="shared" si="1"/>
        <v>0</v>
      </c>
      <c r="H31" s="17">
        <f t="shared" si="1"/>
        <v>0</v>
      </c>
      <c r="I31" s="17">
        <v>395070.272062</v>
      </c>
      <c r="J31" s="17">
        <f>I31</f>
        <v>395070.272062</v>
      </c>
      <c r="K31" s="18">
        <f t="shared" si="16"/>
        <v>0.90405096581693367</v>
      </c>
      <c r="L31" s="18">
        <f t="shared" si="16"/>
        <v>0.90405096581693367</v>
      </c>
    </row>
    <row r="32" spans="1:12" s="6" customFormat="1" ht="18" customHeight="1">
      <c r="A32" s="2">
        <v>6</v>
      </c>
      <c r="B32" s="3" t="s">
        <v>67</v>
      </c>
      <c r="C32" s="26">
        <v>0</v>
      </c>
      <c r="D32" s="26"/>
      <c r="E32" s="17">
        <v>1294.629629</v>
      </c>
      <c r="F32" s="17">
        <f t="shared" ref="F32:F34" si="22">E32</f>
        <v>1294.629629</v>
      </c>
      <c r="G32" s="17">
        <f t="shared" si="1"/>
        <v>0</v>
      </c>
      <c r="H32" s="17">
        <f t="shared" si="1"/>
        <v>0</v>
      </c>
      <c r="I32" s="17">
        <v>1294.629629</v>
      </c>
      <c r="J32" s="17">
        <f t="shared" ref="J32:J34" si="23">I32</f>
        <v>1294.629629</v>
      </c>
      <c r="K32" s="18"/>
      <c r="L32" s="18"/>
    </row>
    <row r="33" spans="1:12" s="6" customFormat="1" ht="18" customHeight="1">
      <c r="A33" s="14" t="s">
        <v>27</v>
      </c>
      <c r="B33" s="15" t="s">
        <v>33</v>
      </c>
      <c r="C33" s="26">
        <v>17000</v>
      </c>
      <c r="D33" s="26">
        <f>C33</f>
        <v>17000</v>
      </c>
      <c r="E33" s="17">
        <v>24689.282368</v>
      </c>
      <c r="F33" s="17">
        <f t="shared" si="22"/>
        <v>24689.282368</v>
      </c>
      <c r="G33" s="17">
        <f t="shared" si="1"/>
        <v>0</v>
      </c>
      <c r="H33" s="17">
        <f t="shared" si="1"/>
        <v>0</v>
      </c>
      <c r="I33" s="17">
        <v>24689.282368</v>
      </c>
      <c r="J33" s="17">
        <f t="shared" si="23"/>
        <v>24689.282368</v>
      </c>
      <c r="K33" s="18">
        <f t="shared" ref="K33:L78" si="24">IFERROR(I33/C33,"")</f>
        <v>1.4523107275294118</v>
      </c>
      <c r="L33" s="18">
        <f t="shared" si="24"/>
        <v>1.4523107275294118</v>
      </c>
    </row>
    <row r="34" spans="1:12" s="6" customFormat="1" ht="18" customHeight="1">
      <c r="A34" s="14" t="s">
        <v>28</v>
      </c>
      <c r="B34" s="15" t="s">
        <v>34</v>
      </c>
      <c r="C34" s="26">
        <v>1160000</v>
      </c>
      <c r="D34" s="26">
        <f>C34</f>
        <v>1160000</v>
      </c>
      <c r="E34" s="17">
        <v>1116921.782784</v>
      </c>
      <c r="F34" s="17">
        <f t="shared" si="22"/>
        <v>1116921.782784</v>
      </c>
      <c r="G34" s="17">
        <f t="shared" si="1"/>
        <v>0</v>
      </c>
      <c r="H34" s="17">
        <f t="shared" si="1"/>
        <v>0</v>
      </c>
      <c r="I34" s="17">
        <v>1116921.782784</v>
      </c>
      <c r="J34" s="17">
        <f t="shared" si="23"/>
        <v>1116921.782784</v>
      </c>
      <c r="K34" s="18">
        <f t="shared" si="24"/>
        <v>0.96286360584827591</v>
      </c>
      <c r="L34" s="18">
        <f t="shared" si="24"/>
        <v>0.96286360584827591</v>
      </c>
    </row>
    <row r="35" spans="1:12" s="6" customFormat="1" ht="18" customHeight="1">
      <c r="A35" s="14" t="s">
        <v>29</v>
      </c>
      <c r="B35" s="15" t="s">
        <v>39</v>
      </c>
      <c r="C35" s="26">
        <f>C36+C37</f>
        <v>450000</v>
      </c>
      <c r="D35" s="26">
        <f>D36+D37</f>
        <v>270000</v>
      </c>
      <c r="E35" s="17">
        <v>379947.82170199999</v>
      </c>
      <c r="F35" s="17">
        <f>F36+F37</f>
        <v>227978.01746</v>
      </c>
      <c r="G35" s="17">
        <f t="shared" si="1"/>
        <v>0</v>
      </c>
      <c r="H35" s="17">
        <f t="shared" si="1"/>
        <v>0</v>
      </c>
      <c r="I35" s="17">
        <v>379947.82170199999</v>
      </c>
      <c r="J35" s="17">
        <f>J36+J37</f>
        <v>227978.01746</v>
      </c>
      <c r="K35" s="18">
        <f t="shared" si="24"/>
        <v>0.8443284926711111</v>
      </c>
      <c r="L35" s="18">
        <f t="shared" si="24"/>
        <v>0.84436302762962967</v>
      </c>
    </row>
    <row r="36" spans="1:12" s="7" customFormat="1" ht="18" customHeight="1">
      <c r="A36" s="19"/>
      <c r="B36" s="20" t="s">
        <v>54</v>
      </c>
      <c r="C36" s="22">
        <v>180000</v>
      </c>
      <c r="D36" s="22"/>
      <c r="E36" s="23">
        <f>E35-E37</f>
        <v>379924.51065299998</v>
      </c>
      <c r="F36" s="23">
        <f>227978.01746-F37</f>
        <v>227954.70641099999</v>
      </c>
      <c r="G36" s="23">
        <f t="shared" si="1"/>
        <v>0</v>
      </c>
      <c r="H36" s="23">
        <f t="shared" si="1"/>
        <v>0</v>
      </c>
      <c r="I36" s="23">
        <f>I35-I37</f>
        <v>379924.51065299998</v>
      </c>
      <c r="J36" s="23">
        <f>227978.01746-J37</f>
        <v>227954.70641099999</v>
      </c>
      <c r="K36" s="24">
        <f t="shared" si="24"/>
        <v>2.1106917258499998</v>
      </c>
      <c r="L36" s="24" t="str">
        <f t="shared" si="24"/>
        <v/>
      </c>
    </row>
    <row r="37" spans="1:12" s="7" customFormat="1" ht="18" customHeight="1">
      <c r="A37" s="19"/>
      <c r="B37" s="20" t="s">
        <v>55</v>
      </c>
      <c r="C37" s="22">
        <v>270000</v>
      </c>
      <c r="D37" s="22">
        <f>C37</f>
        <v>270000</v>
      </c>
      <c r="E37" s="23">
        <v>23.311049000000001</v>
      </c>
      <c r="F37" s="23">
        <f>E37</f>
        <v>23.311049000000001</v>
      </c>
      <c r="G37" s="23">
        <f t="shared" si="1"/>
        <v>0</v>
      </c>
      <c r="H37" s="23">
        <f t="shared" si="1"/>
        <v>0</v>
      </c>
      <c r="I37" s="23">
        <v>23.311049000000001</v>
      </c>
      <c r="J37" s="23">
        <f>I37</f>
        <v>23.311049000000001</v>
      </c>
      <c r="K37" s="24">
        <f t="shared" si="24"/>
        <v>8.6337218518518517E-5</v>
      </c>
      <c r="L37" s="24">
        <f t="shared" si="24"/>
        <v>8.6337218518518517E-5</v>
      </c>
    </row>
    <row r="38" spans="1:12" s="6" customFormat="1" ht="18" customHeight="1">
      <c r="A38" s="14" t="s">
        <v>30</v>
      </c>
      <c r="B38" s="15" t="s">
        <v>56</v>
      </c>
      <c r="C38" s="26">
        <f>C39+C40</f>
        <v>450000</v>
      </c>
      <c r="D38" s="26">
        <f>D39+D40</f>
        <v>380000</v>
      </c>
      <c r="E38" s="17">
        <f>E39+E40</f>
        <v>504527.33902199997</v>
      </c>
      <c r="F38" s="17">
        <f>F39+F40</f>
        <v>435494.82102199999</v>
      </c>
      <c r="G38" s="17">
        <f t="shared" si="1"/>
        <v>0</v>
      </c>
      <c r="H38" s="17">
        <f t="shared" si="1"/>
        <v>0</v>
      </c>
      <c r="I38" s="17">
        <f>I39+I40</f>
        <v>504527.33902199997</v>
      </c>
      <c r="J38" s="17">
        <f>J39+J40</f>
        <v>435494.82102199999</v>
      </c>
      <c r="K38" s="18">
        <f t="shared" si="24"/>
        <v>1.1211718644933333</v>
      </c>
      <c r="L38" s="18">
        <f t="shared" si="24"/>
        <v>1.1460390026894736</v>
      </c>
    </row>
    <row r="39" spans="1:12" s="31" customFormat="1" ht="35.25" customHeight="1">
      <c r="A39" s="27"/>
      <c r="B39" s="28" t="s">
        <v>57</v>
      </c>
      <c r="C39" s="22">
        <v>70000</v>
      </c>
      <c r="D39" s="22"/>
      <c r="E39" s="29">
        <v>69615.899764999995</v>
      </c>
      <c r="F39" s="29">
        <f>E39-69032.518</f>
        <v>583.38176499999827</v>
      </c>
      <c r="G39" s="29">
        <f t="shared" si="1"/>
        <v>0</v>
      </c>
      <c r="H39" s="29">
        <f t="shared" si="1"/>
        <v>0</v>
      </c>
      <c r="I39" s="29">
        <v>69615.899764999995</v>
      </c>
      <c r="J39" s="29">
        <f>I39-69032.518</f>
        <v>583.38176499999827</v>
      </c>
      <c r="K39" s="30">
        <f t="shared" si="24"/>
        <v>0.99451285378571419</v>
      </c>
      <c r="L39" s="30" t="str">
        <f t="shared" si="24"/>
        <v/>
      </c>
    </row>
    <row r="40" spans="1:12" s="7" customFormat="1" ht="35.25" customHeight="1">
      <c r="A40" s="19"/>
      <c r="B40" s="20" t="s">
        <v>58</v>
      </c>
      <c r="C40" s="22">
        <v>380000</v>
      </c>
      <c r="D40" s="22">
        <f>C40</f>
        <v>380000</v>
      </c>
      <c r="E40" s="23">
        <v>434911.43925699999</v>
      </c>
      <c r="F40" s="23">
        <f>E40</f>
        <v>434911.43925699999</v>
      </c>
      <c r="G40" s="23">
        <f t="shared" si="1"/>
        <v>0</v>
      </c>
      <c r="H40" s="23">
        <f t="shared" si="1"/>
        <v>0</v>
      </c>
      <c r="I40" s="23">
        <v>434911.43925699999</v>
      </c>
      <c r="J40" s="23">
        <f>I40</f>
        <v>434911.43925699999</v>
      </c>
      <c r="K40" s="24">
        <f t="shared" si="24"/>
        <v>1.144503787518421</v>
      </c>
      <c r="L40" s="24">
        <f t="shared" si="24"/>
        <v>1.144503787518421</v>
      </c>
    </row>
    <row r="41" spans="1:12" s="7" customFormat="1" ht="35.25" customHeight="1">
      <c r="A41" s="19"/>
      <c r="B41" s="20" t="s">
        <v>59</v>
      </c>
      <c r="C41" s="32">
        <v>0</v>
      </c>
      <c r="D41" s="32"/>
      <c r="E41" s="23">
        <v>13365.838458</v>
      </c>
      <c r="F41" s="23">
        <f>E41</f>
        <v>13365.838458</v>
      </c>
      <c r="G41" s="23">
        <f t="shared" si="1"/>
        <v>0</v>
      </c>
      <c r="H41" s="23">
        <f t="shared" si="1"/>
        <v>0</v>
      </c>
      <c r="I41" s="23">
        <v>13365.838458</v>
      </c>
      <c r="J41" s="23">
        <f>I41</f>
        <v>13365.838458</v>
      </c>
      <c r="K41" s="24" t="str">
        <f t="shared" si="24"/>
        <v/>
      </c>
      <c r="L41" s="24" t="str">
        <f t="shared" si="24"/>
        <v/>
      </c>
    </row>
    <row r="42" spans="1:12" s="6" customFormat="1" ht="19.5" customHeight="1">
      <c r="A42" s="14" t="s">
        <v>60</v>
      </c>
      <c r="B42" s="15" t="s">
        <v>35</v>
      </c>
      <c r="C42" s="26">
        <v>900000</v>
      </c>
      <c r="D42" s="26">
        <f>C42</f>
        <v>900000</v>
      </c>
      <c r="E42" s="17">
        <v>844828.30591400003</v>
      </c>
      <c r="F42" s="17">
        <f>E42</f>
        <v>844828.30591400003</v>
      </c>
      <c r="G42" s="17">
        <f t="shared" si="1"/>
        <v>0</v>
      </c>
      <c r="H42" s="17">
        <f t="shared" si="1"/>
        <v>0</v>
      </c>
      <c r="I42" s="17">
        <v>844828.30591400003</v>
      </c>
      <c r="J42" s="17">
        <f>I42</f>
        <v>844828.30591400003</v>
      </c>
      <c r="K42" s="18">
        <f t="shared" si="24"/>
        <v>0.93869811768222222</v>
      </c>
      <c r="L42" s="18">
        <f t="shared" si="24"/>
        <v>0.93869811768222222</v>
      </c>
    </row>
    <row r="43" spans="1:12" s="6" customFormat="1" ht="19.5" customHeight="1">
      <c r="A43" s="14" t="s">
        <v>61</v>
      </c>
      <c r="B43" s="15" t="s">
        <v>62</v>
      </c>
      <c r="C43" s="26">
        <v>230000</v>
      </c>
      <c r="D43" s="26">
        <f>C43</f>
        <v>230000</v>
      </c>
      <c r="E43" s="17">
        <v>174625.224892</v>
      </c>
      <c r="F43" s="17">
        <f>E43</f>
        <v>174625.224892</v>
      </c>
      <c r="G43" s="17">
        <f t="shared" si="1"/>
        <v>0</v>
      </c>
      <c r="H43" s="17">
        <f t="shared" si="1"/>
        <v>0</v>
      </c>
      <c r="I43" s="17">
        <v>174625.224892</v>
      </c>
      <c r="J43" s="17">
        <f>I43</f>
        <v>174625.224892</v>
      </c>
      <c r="K43" s="18">
        <f t="shared" si="24"/>
        <v>0.7592401082260869</v>
      </c>
      <c r="L43" s="18">
        <f t="shared" si="24"/>
        <v>0.7592401082260869</v>
      </c>
    </row>
    <row r="44" spans="1:12" s="6" customFormat="1" ht="19.5" customHeight="1">
      <c r="A44" s="14">
        <v>13</v>
      </c>
      <c r="B44" s="15" t="s">
        <v>36</v>
      </c>
      <c r="C44" s="26">
        <v>235000</v>
      </c>
      <c r="D44" s="26">
        <f>C44-C45</f>
        <v>115000</v>
      </c>
      <c r="E44" s="17">
        <f>330137.69351+E48</f>
        <v>330431.76672300004</v>
      </c>
      <c r="F44" s="17">
        <f>E44-E45</f>
        <v>183208.69037000003</v>
      </c>
      <c r="G44" s="17">
        <f t="shared" si="1"/>
        <v>0</v>
      </c>
      <c r="H44" s="17">
        <f t="shared" si="1"/>
        <v>0</v>
      </c>
      <c r="I44" s="17">
        <f>330137.69351+I48</f>
        <v>330431.76672300004</v>
      </c>
      <c r="J44" s="17">
        <f>I44-I45</f>
        <v>183208.69037000003</v>
      </c>
      <c r="K44" s="18">
        <f t="shared" si="24"/>
        <v>1.4060926243531917</v>
      </c>
      <c r="L44" s="18">
        <f t="shared" si="24"/>
        <v>1.5931190466956524</v>
      </c>
    </row>
    <row r="45" spans="1:12" s="7" customFormat="1">
      <c r="A45" s="19"/>
      <c r="B45" s="20" t="s">
        <v>63</v>
      </c>
      <c r="C45" s="23">
        <v>120000</v>
      </c>
      <c r="D45" s="33"/>
      <c r="E45" s="23">
        <v>147223.07635300001</v>
      </c>
      <c r="F45" s="23"/>
      <c r="G45" s="23">
        <f t="shared" si="1"/>
        <v>0</v>
      </c>
      <c r="H45" s="23">
        <f t="shared" si="1"/>
        <v>0</v>
      </c>
      <c r="I45" s="23">
        <v>147223.07635300001</v>
      </c>
      <c r="J45" s="23"/>
      <c r="K45" s="24">
        <f t="shared" si="24"/>
        <v>1.2268589696083334</v>
      </c>
      <c r="L45" s="24" t="str">
        <f t="shared" si="24"/>
        <v/>
      </c>
    </row>
    <row r="46" spans="1:12" s="35" customFormat="1" ht="16.2" hidden="1">
      <c r="A46" s="19"/>
      <c r="B46" s="20" t="s">
        <v>64</v>
      </c>
      <c r="C46" s="23"/>
      <c r="D46" s="23"/>
      <c r="E46" s="23"/>
      <c r="F46" s="23"/>
      <c r="G46" s="23">
        <f t="shared" si="1"/>
        <v>0</v>
      </c>
      <c r="H46" s="23">
        <f t="shared" si="1"/>
        <v>0</v>
      </c>
      <c r="I46" s="23"/>
      <c r="J46" s="23"/>
      <c r="K46" s="34" t="str">
        <f t="shared" si="24"/>
        <v/>
      </c>
      <c r="L46" s="34" t="str">
        <f t="shared" si="24"/>
        <v/>
      </c>
    </row>
    <row r="47" spans="1:12" s="7" customFormat="1" ht="31.2" hidden="1">
      <c r="A47" s="19"/>
      <c r="B47" s="20" t="s">
        <v>65</v>
      </c>
      <c r="C47" s="23"/>
      <c r="D47" s="23"/>
      <c r="E47" s="23"/>
      <c r="F47" s="23"/>
      <c r="G47" s="23">
        <f t="shared" si="1"/>
        <v>0</v>
      </c>
      <c r="H47" s="23">
        <f t="shared" si="1"/>
        <v>0</v>
      </c>
      <c r="I47" s="23"/>
      <c r="J47" s="23"/>
      <c r="K47" s="24" t="str">
        <f t="shared" si="24"/>
        <v/>
      </c>
      <c r="L47" s="24" t="str">
        <f t="shared" si="24"/>
        <v/>
      </c>
    </row>
    <row r="48" spans="1:12" s="7" customFormat="1" ht="34.5" customHeight="1">
      <c r="A48" s="19"/>
      <c r="B48" s="20" t="s">
        <v>66</v>
      </c>
      <c r="C48" s="23"/>
      <c r="D48" s="23"/>
      <c r="E48" s="23">
        <v>294.07321300000001</v>
      </c>
      <c r="F48" s="23">
        <f>E48</f>
        <v>294.07321300000001</v>
      </c>
      <c r="G48" s="23">
        <f t="shared" si="1"/>
        <v>0</v>
      </c>
      <c r="H48" s="23">
        <f t="shared" si="1"/>
        <v>0</v>
      </c>
      <c r="I48" s="23">
        <v>294.07321300000001</v>
      </c>
      <c r="J48" s="23">
        <f>I48</f>
        <v>294.07321300000001</v>
      </c>
      <c r="K48" s="24" t="str">
        <f t="shared" si="24"/>
        <v/>
      </c>
      <c r="L48" s="24" t="str">
        <f t="shared" si="24"/>
        <v/>
      </c>
    </row>
    <row r="49" spans="1:12" s="6" customFormat="1" ht="18.75" customHeight="1">
      <c r="A49" s="14">
        <v>14</v>
      </c>
      <c r="B49" s="15" t="s">
        <v>38</v>
      </c>
      <c r="C49" s="17">
        <v>22000</v>
      </c>
      <c r="D49" s="17">
        <f>C49-C50*70%</f>
        <v>16400</v>
      </c>
      <c r="E49" s="17">
        <f>E50+E51</f>
        <v>20840.206621999998</v>
      </c>
      <c r="F49" s="17">
        <f>F50+F51</f>
        <v>16589.985821999999</v>
      </c>
      <c r="G49" s="17">
        <f t="shared" si="1"/>
        <v>0</v>
      </c>
      <c r="H49" s="17">
        <f t="shared" si="1"/>
        <v>0</v>
      </c>
      <c r="I49" s="17">
        <f>I50+I51</f>
        <v>20840.206621999998</v>
      </c>
      <c r="J49" s="17">
        <f>J50+J51</f>
        <v>16589.985821999999</v>
      </c>
      <c r="K49" s="18">
        <f t="shared" si="24"/>
        <v>0.94728211918181804</v>
      </c>
      <c r="L49" s="18">
        <f t="shared" si="24"/>
        <v>1.0115845013414633</v>
      </c>
    </row>
    <row r="50" spans="1:12" s="7" customFormat="1" ht="18.75" customHeight="1">
      <c r="A50" s="19"/>
      <c r="B50" s="20" t="s">
        <v>68</v>
      </c>
      <c r="C50" s="23">
        <v>8000</v>
      </c>
      <c r="D50" s="23">
        <f>C50*30%</f>
        <v>2400</v>
      </c>
      <c r="E50" s="23">
        <v>6071.7439999999997</v>
      </c>
      <c r="F50" s="1">
        <f>E50*30%</f>
        <v>1821.5231999999999</v>
      </c>
      <c r="G50" s="23">
        <f t="shared" si="1"/>
        <v>0</v>
      </c>
      <c r="H50" s="23">
        <f t="shared" si="1"/>
        <v>0</v>
      </c>
      <c r="I50" s="23">
        <v>6071.7439999999997</v>
      </c>
      <c r="J50" s="1">
        <f>I50*30%</f>
        <v>1821.5231999999999</v>
      </c>
      <c r="K50" s="24">
        <f t="shared" si="24"/>
        <v>0.75896799999999998</v>
      </c>
      <c r="L50" s="24">
        <f t="shared" si="24"/>
        <v>0.75896799999999998</v>
      </c>
    </row>
    <row r="51" spans="1:12" s="7" customFormat="1" ht="34.5" customHeight="1">
      <c r="A51" s="19"/>
      <c r="B51" s="20" t="s">
        <v>69</v>
      </c>
      <c r="C51" s="23"/>
      <c r="D51" s="23"/>
      <c r="E51" s="23">
        <v>14768.462621999999</v>
      </c>
      <c r="F51" s="23">
        <f>E51</f>
        <v>14768.462621999999</v>
      </c>
      <c r="G51" s="23">
        <f t="shared" si="1"/>
        <v>0</v>
      </c>
      <c r="H51" s="23">
        <f t="shared" si="1"/>
        <v>0</v>
      </c>
      <c r="I51" s="23">
        <v>14768.462621999999</v>
      </c>
      <c r="J51" s="23">
        <f>I51</f>
        <v>14768.462621999999</v>
      </c>
      <c r="K51" s="24" t="str">
        <f t="shared" si="24"/>
        <v/>
      </c>
      <c r="L51" s="24" t="str">
        <f t="shared" si="24"/>
        <v/>
      </c>
    </row>
    <row r="52" spans="1:12" s="42" customFormat="1" ht="35.25" customHeight="1">
      <c r="A52" s="38">
        <v>15</v>
      </c>
      <c r="B52" s="39" t="s">
        <v>70</v>
      </c>
      <c r="C52" s="26">
        <v>2000</v>
      </c>
      <c r="D52" s="26">
        <f>C52</f>
        <v>2000</v>
      </c>
      <c r="E52" s="40">
        <v>2826.3396309999998</v>
      </c>
      <c r="F52" s="40">
        <f>E52</f>
        <v>2826.3396309999998</v>
      </c>
      <c r="G52" s="40">
        <f t="shared" si="1"/>
        <v>0</v>
      </c>
      <c r="H52" s="40">
        <f t="shared" si="1"/>
        <v>0</v>
      </c>
      <c r="I52" s="40">
        <v>2826.3396309999998</v>
      </c>
      <c r="J52" s="40">
        <f>I52</f>
        <v>2826.3396309999998</v>
      </c>
      <c r="K52" s="41">
        <f t="shared" si="24"/>
        <v>1.4131698154999999</v>
      </c>
      <c r="L52" s="41">
        <f t="shared" si="24"/>
        <v>1.4131698154999999</v>
      </c>
    </row>
    <row r="53" spans="1:12" s="42" customFormat="1" ht="21" customHeight="1">
      <c r="A53" s="38">
        <v>16</v>
      </c>
      <c r="B53" s="39" t="s">
        <v>37</v>
      </c>
      <c r="C53" s="26">
        <v>2000</v>
      </c>
      <c r="D53" s="26">
        <f>C53</f>
        <v>2000</v>
      </c>
      <c r="E53" s="40">
        <v>3649.3252969999999</v>
      </c>
      <c r="F53" s="40">
        <f>E53</f>
        <v>3649.3252969999999</v>
      </c>
      <c r="G53" s="40">
        <f t="shared" si="1"/>
        <v>0</v>
      </c>
      <c r="H53" s="40">
        <f t="shared" si="1"/>
        <v>0</v>
      </c>
      <c r="I53" s="40">
        <v>3649.3252969999999</v>
      </c>
      <c r="J53" s="40">
        <f>I53</f>
        <v>3649.3252969999999</v>
      </c>
      <c r="K53" s="41">
        <f t="shared" si="24"/>
        <v>1.8246626484999999</v>
      </c>
      <c r="L53" s="41">
        <f t="shared" si="24"/>
        <v>1.8246626484999999</v>
      </c>
    </row>
    <row r="54" spans="1:12" s="42" customFormat="1" ht="37.5" customHeight="1">
      <c r="A54" s="38">
        <v>17</v>
      </c>
      <c r="B54" s="39" t="s">
        <v>71</v>
      </c>
      <c r="C54" s="26">
        <v>1800000</v>
      </c>
      <c r="D54" s="26">
        <f>C54</f>
        <v>1800000</v>
      </c>
      <c r="E54" s="40">
        <v>2142565.656703</v>
      </c>
      <c r="F54" s="40">
        <f>E54</f>
        <v>2142565.656703</v>
      </c>
      <c r="G54" s="40">
        <f t="shared" si="1"/>
        <v>0</v>
      </c>
      <c r="H54" s="40">
        <f t="shared" si="1"/>
        <v>0</v>
      </c>
      <c r="I54" s="40">
        <v>2142565.656703</v>
      </c>
      <c r="J54" s="40">
        <f>I54</f>
        <v>2142565.656703</v>
      </c>
      <c r="K54" s="41">
        <f t="shared" si="24"/>
        <v>1.1903142537238889</v>
      </c>
      <c r="L54" s="41">
        <f t="shared" si="24"/>
        <v>1.1903142537238889</v>
      </c>
    </row>
    <row r="55" spans="1:12" s="6" customFormat="1" ht="18.75" customHeight="1">
      <c r="A55" s="14" t="s">
        <v>5</v>
      </c>
      <c r="B55" s="15" t="s">
        <v>72</v>
      </c>
      <c r="C55" s="16">
        <f>SUM(C56:C63)</f>
        <v>1400000</v>
      </c>
      <c r="D55" s="16"/>
      <c r="E55" s="17">
        <f>E56+E57+E58+E59+E60+E61+E62+E63</f>
        <v>1662236.2830220002</v>
      </c>
      <c r="F55" s="17">
        <f>F56+F57+F58+F59+F60+F61+F62+F63</f>
        <v>0</v>
      </c>
      <c r="G55" s="17">
        <f t="shared" si="1"/>
        <v>0</v>
      </c>
      <c r="H55" s="17">
        <f t="shared" si="1"/>
        <v>0</v>
      </c>
      <c r="I55" s="17">
        <f>I56+I57+I58+I59+I60+I61+I62+I63</f>
        <v>1662236.2830220002</v>
      </c>
      <c r="J55" s="17">
        <f>J56+J57+J58+J59+J60+J61+J62+J63</f>
        <v>0</v>
      </c>
      <c r="K55" s="18">
        <f t="shared" si="24"/>
        <v>1.1873116307300002</v>
      </c>
      <c r="L55" s="18" t="str">
        <f t="shared" si="24"/>
        <v/>
      </c>
    </row>
    <row r="56" spans="1:12" s="7" customFormat="1" ht="18.75" customHeight="1">
      <c r="A56" s="19" t="s">
        <v>24</v>
      </c>
      <c r="B56" s="20" t="s">
        <v>73</v>
      </c>
      <c r="C56" s="23">
        <v>3000</v>
      </c>
      <c r="D56" s="23"/>
      <c r="E56" s="23">
        <v>14441.634296</v>
      </c>
      <c r="F56" s="23"/>
      <c r="G56" s="23">
        <f t="shared" si="1"/>
        <v>0</v>
      </c>
      <c r="H56" s="23">
        <f t="shared" si="1"/>
        <v>0</v>
      </c>
      <c r="I56" s="23">
        <v>14441.634296</v>
      </c>
      <c r="J56" s="23"/>
      <c r="K56" s="24">
        <f t="shared" si="24"/>
        <v>4.8138780986666667</v>
      </c>
      <c r="L56" s="24" t="str">
        <f t="shared" si="24"/>
        <v/>
      </c>
    </row>
    <row r="57" spans="1:12" s="7" customFormat="1" ht="18.75" customHeight="1">
      <c r="A57" s="19" t="s">
        <v>16</v>
      </c>
      <c r="B57" s="20" t="s">
        <v>74</v>
      </c>
      <c r="C57" s="23">
        <v>130000</v>
      </c>
      <c r="D57" s="23"/>
      <c r="E57" s="23">
        <v>122353.82229</v>
      </c>
      <c r="F57" s="23"/>
      <c r="G57" s="23">
        <f t="shared" si="1"/>
        <v>0</v>
      </c>
      <c r="H57" s="23">
        <f t="shared" si="1"/>
        <v>0</v>
      </c>
      <c r="I57" s="23">
        <v>122353.82229</v>
      </c>
      <c r="J57" s="23"/>
      <c r="K57" s="24">
        <f t="shared" si="24"/>
        <v>0.94118324838461531</v>
      </c>
      <c r="L57" s="24" t="str">
        <f t="shared" si="24"/>
        <v/>
      </c>
    </row>
    <row r="58" spans="1:12" s="7" customFormat="1" ht="18.75" customHeight="1">
      <c r="A58" s="19" t="s">
        <v>17</v>
      </c>
      <c r="B58" s="20" t="s">
        <v>75</v>
      </c>
      <c r="C58" s="23">
        <v>0</v>
      </c>
      <c r="D58" s="23"/>
      <c r="E58" s="23">
        <v>82.113538000000005</v>
      </c>
      <c r="F58" s="23"/>
      <c r="G58" s="23">
        <f t="shared" si="1"/>
        <v>0</v>
      </c>
      <c r="H58" s="23">
        <f t="shared" si="1"/>
        <v>0</v>
      </c>
      <c r="I58" s="23">
        <v>82.113538000000005</v>
      </c>
      <c r="J58" s="23"/>
      <c r="K58" s="24" t="str">
        <f t="shared" si="24"/>
        <v/>
      </c>
      <c r="L58" s="24" t="str">
        <f t="shared" si="24"/>
        <v/>
      </c>
    </row>
    <row r="59" spans="1:12" s="7" customFormat="1" ht="18.75" customHeight="1">
      <c r="A59" s="19" t="s">
        <v>25</v>
      </c>
      <c r="B59" s="20" t="s">
        <v>76</v>
      </c>
      <c r="C59" s="23">
        <v>1247000</v>
      </c>
      <c r="D59" s="23"/>
      <c r="E59" s="23">
        <v>1441839.9921260001</v>
      </c>
      <c r="F59" s="23"/>
      <c r="G59" s="23">
        <f t="shared" si="1"/>
        <v>0</v>
      </c>
      <c r="H59" s="23">
        <f t="shared" si="1"/>
        <v>0</v>
      </c>
      <c r="I59" s="23">
        <v>1441839.9921260001</v>
      </c>
      <c r="J59" s="23"/>
      <c r="K59" s="24">
        <f t="shared" si="24"/>
        <v>1.156246986468324</v>
      </c>
      <c r="L59" s="24" t="str">
        <f t="shared" si="24"/>
        <v/>
      </c>
    </row>
    <row r="60" spans="1:12" s="7" customFormat="1" ht="34.5" customHeight="1">
      <c r="A60" s="19" t="s">
        <v>26</v>
      </c>
      <c r="B60" s="20" t="s">
        <v>77</v>
      </c>
      <c r="C60" s="23">
        <v>0</v>
      </c>
      <c r="D60" s="23"/>
      <c r="E60" s="23">
        <v>19595.290023000001</v>
      </c>
      <c r="F60" s="23"/>
      <c r="G60" s="23">
        <f t="shared" si="1"/>
        <v>0</v>
      </c>
      <c r="H60" s="23">
        <f t="shared" si="1"/>
        <v>0</v>
      </c>
      <c r="I60" s="23">
        <v>19595.290023000001</v>
      </c>
      <c r="J60" s="23"/>
      <c r="K60" s="24" t="str">
        <f t="shared" si="24"/>
        <v/>
      </c>
      <c r="L60" s="24" t="str">
        <f t="shared" si="24"/>
        <v/>
      </c>
    </row>
    <row r="61" spans="1:12" s="7" customFormat="1" ht="34.5" customHeight="1">
      <c r="A61" s="19">
        <v>6</v>
      </c>
      <c r="B61" s="20" t="s">
        <v>78</v>
      </c>
      <c r="C61" s="23">
        <v>11000</v>
      </c>
      <c r="D61" s="23"/>
      <c r="E61" s="23">
        <v>11114.323394999999</v>
      </c>
      <c r="F61" s="23"/>
      <c r="G61" s="23">
        <f t="shared" si="1"/>
        <v>0</v>
      </c>
      <c r="H61" s="23">
        <f t="shared" si="1"/>
        <v>0</v>
      </c>
      <c r="I61" s="23">
        <v>11114.323394999999</v>
      </c>
      <c r="J61" s="23"/>
      <c r="K61" s="24">
        <f t="shared" si="24"/>
        <v>1.0103930359090909</v>
      </c>
      <c r="L61" s="24" t="str">
        <f t="shared" si="24"/>
        <v/>
      </c>
    </row>
    <row r="62" spans="1:12" s="7" customFormat="1" ht="18" customHeight="1">
      <c r="A62" s="19">
        <v>7</v>
      </c>
      <c r="B62" s="20" t="s">
        <v>79</v>
      </c>
      <c r="C62" s="32"/>
      <c r="D62" s="32"/>
      <c r="E62" s="23">
        <v>52809.107354</v>
      </c>
      <c r="F62" s="23"/>
      <c r="G62" s="23">
        <f t="shared" si="1"/>
        <v>0</v>
      </c>
      <c r="H62" s="23">
        <f t="shared" si="1"/>
        <v>0</v>
      </c>
      <c r="I62" s="23">
        <v>52809.107354</v>
      </c>
      <c r="J62" s="23"/>
      <c r="K62" s="24" t="str">
        <f t="shared" si="24"/>
        <v/>
      </c>
      <c r="L62" s="24" t="str">
        <f t="shared" si="24"/>
        <v/>
      </c>
    </row>
    <row r="63" spans="1:12" s="7" customFormat="1" ht="18" customHeight="1">
      <c r="A63" s="19">
        <v>8</v>
      </c>
      <c r="B63" s="20" t="s">
        <v>80</v>
      </c>
      <c r="C63" s="32">
        <v>9000</v>
      </c>
      <c r="D63" s="32"/>
      <c r="E63" s="23"/>
      <c r="F63" s="23"/>
      <c r="G63" s="23">
        <f t="shared" si="1"/>
        <v>0</v>
      </c>
      <c r="H63" s="23">
        <f t="shared" si="1"/>
        <v>0</v>
      </c>
      <c r="I63" s="23"/>
      <c r="J63" s="23"/>
      <c r="K63" s="24">
        <f t="shared" si="24"/>
        <v>0</v>
      </c>
      <c r="L63" s="24" t="str">
        <f t="shared" si="24"/>
        <v/>
      </c>
    </row>
    <row r="64" spans="1:12" s="6" customFormat="1" ht="18" customHeight="1">
      <c r="A64" s="14" t="s">
        <v>6</v>
      </c>
      <c r="B64" s="15" t="s">
        <v>81</v>
      </c>
      <c r="C64" s="16">
        <v>0</v>
      </c>
      <c r="D64" s="16">
        <v>0</v>
      </c>
      <c r="E64" s="17"/>
      <c r="F64" s="17">
        <v>0</v>
      </c>
      <c r="G64" s="17">
        <f t="shared" si="1"/>
        <v>0</v>
      </c>
      <c r="H64" s="17">
        <f t="shared" si="1"/>
        <v>0</v>
      </c>
      <c r="I64" s="17"/>
      <c r="J64" s="17">
        <v>0</v>
      </c>
      <c r="K64" s="18" t="str">
        <f t="shared" si="24"/>
        <v/>
      </c>
      <c r="L64" s="18" t="str">
        <f t="shared" si="24"/>
        <v/>
      </c>
    </row>
    <row r="65" spans="1:13" s="6" customFormat="1" ht="18" customHeight="1">
      <c r="A65" s="14" t="s">
        <v>7</v>
      </c>
      <c r="B65" s="15" t="s">
        <v>82</v>
      </c>
      <c r="C65" s="16">
        <v>0</v>
      </c>
      <c r="D65" s="16">
        <v>0</v>
      </c>
      <c r="E65" s="17">
        <f>E66+E67</f>
        <v>1948.0916240000001</v>
      </c>
      <c r="F65" s="17">
        <f>F66+F67</f>
        <v>1948.0916240000001</v>
      </c>
      <c r="G65" s="17">
        <f t="shared" si="1"/>
        <v>0</v>
      </c>
      <c r="H65" s="17">
        <f t="shared" si="1"/>
        <v>0</v>
      </c>
      <c r="I65" s="17">
        <f>I66+I67</f>
        <v>1948.0916240000001</v>
      </c>
      <c r="J65" s="17">
        <f>J66+J67</f>
        <v>1948.0916240000001</v>
      </c>
      <c r="K65" s="18" t="str">
        <f t="shared" si="24"/>
        <v/>
      </c>
      <c r="L65" s="18" t="str">
        <f t="shared" si="24"/>
        <v/>
      </c>
    </row>
    <row r="66" spans="1:13" s="6" customFormat="1" ht="35.25" customHeight="1">
      <c r="A66" s="43" t="s">
        <v>24</v>
      </c>
      <c r="B66" s="44" t="s">
        <v>83</v>
      </c>
      <c r="C66" s="45"/>
      <c r="D66" s="45"/>
      <c r="E66" s="46">
        <v>722.38120000000004</v>
      </c>
      <c r="F66" s="46">
        <f>E66</f>
        <v>722.38120000000004</v>
      </c>
      <c r="G66" s="46">
        <f t="shared" si="1"/>
        <v>0</v>
      </c>
      <c r="H66" s="46">
        <f t="shared" si="1"/>
        <v>0</v>
      </c>
      <c r="I66" s="46">
        <v>722.38120000000004</v>
      </c>
      <c r="J66" s="46">
        <f>I66</f>
        <v>722.38120000000004</v>
      </c>
      <c r="K66" s="18" t="str">
        <f t="shared" si="24"/>
        <v/>
      </c>
      <c r="L66" s="18" t="str">
        <f t="shared" si="24"/>
        <v/>
      </c>
    </row>
    <row r="67" spans="1:13" s="37" customFormat="1" ht="18.75" customHeight="1">
      <c r="A67" s="43" t="s">
        <v>16</v>
      </c>
      <c r="B67" s="44" t="s">
        <v>84</v>
      </c>
      <c r="C67" s="45"/>
      <c r="D67" s="45"/>
      <c r="E67" s="46">
        <v>1225.7104240000001</v>
      </c>
      <c r="F67" s="46">
        <f>E67</f>
        <v>1225.7104240000001</v>
      </c>
      <c r="G67" s="46">
        <f t="shared" si="1"/>
        <v>0</v>
      </c>
      <c r="H67" s="46">
        <f t="shared" si="1"/>
        <v>0</v>
      </c>
      <c r="I67" s="46">
        <v>1225.7104240000001</v>
      </c>
      <c r="J67" s="46">
        <f>I67</f>
        <v>1225.7104240000001</v>
      </c>
      <c r="K67" s="47" t="str">
        <f t="shared" si="24"/>
        <v/>
      </c>
      <c r="L67" s="47" t="str">
        <f t="shared" si="24"/>
        <v/>
      </c>
    </row>
    <row r="68" spans="1:13" s="6" customFormat="1" ht="18.75" customHeight="1">
      <c r="A68" s="14" t="s">
        <v>8</v>
      </c>
      <c r="B68" s="15" t="s">
        <v>19</v>
      </c>
      <c r="C68" s="16"/>
      <c r="D68" s="16"/>
      <c r="E68" s="17"/>
      <c r="F68" s="17"/>
      <c r="G68" s="17">
        <f t="shared" si="1"/>
        <v>0</v>
      </c>
      <c r="H68" s="17">
        <f t="shared" si="1"/>
        <v>0</v>
      </c>
      <c r="I68" s="17"/>
      <c r="J68" s="17"/>
      <c r="K68" s="18" t="str">
        <f t="shared" si="24"/>
        <v/>
      </c>
      <c r="L68" s="18" t="str">
        <f t="shared" si="24"/>
        <v/>
      </c>
    </row>
    <row r="69" spans="1:13" s="6" customFormat="1" ht="19.5" customHeight="1">
      <c r="A69" s="14" t="s">
        <v>3</v>
      </c>
      <c r="B69" s="15" t="s">
        <v>85</v>
      </c>
      <c r="C69" s="16">
        <v>0</v>
      </c>
      <c r="D69" s="16">
        <v>0</v>
      </c>
      <c r="E69" s="17">
        <f>E70+E75</f>
        <v>5288706.4689609995</v>
      </c>
      <c r="F69" s="17">
        <f>F70+F75</f>
        <v>5280140.8893999998</v>
      </c>
      <c r="G69" s="17">
        <f t="shared" si="1"/>
        <v>-1540.9054490001872</v>
      </c>
      <c r="H69" s="17">
        <f t="shared" si="1"/>
        <v>-1640.9054490001872</v>
      </c>
      <c r="I69" s="17">
        <f>I70+I75</f>
        <v>5287165.5635119993</v>
      </c>
      <c r="J69" s="17">
        <f>J70+J75</f>
        <v>5278499.9839509996</v>
      </c>
      <c r="K69" s="18" t="str">
        <f t="shared" si="24"/>
        <v/>
      </c>
      <c r="L69" s="18" t="str">
        <f t="shared" si="24"/>
        <v/>
      </c>
    </row>
    <row r="70" spans="1:13" s="6" customFormat="1" ht="19.5" customHeight="1">
      <c r="A70" s="14" t="s">
        <v>4</v>
      </c>
      <c r="B70" s="15" t="s">
        <v>21</v>
      </c>
      <c r="C70" s="16">
        <v>0</v>
      </c>
      <c r="D70" s="16">
        <v>0</v>
      </c>
      <c r="E70" s="17">
        <f>E71+E72</f>
        <v>5268515.8032269999</v>
      </c>
      <c r="F70" s="17">
        <f>F71+F72</f>
        <v>5268515.8032269999</v>
      </c>
      <c r="G70" s="17">
        <f t="shared" si="1"/>
        <v>-1740.9054490001872</v>
      </c>
      <c r="H70" s="17">
        <f t="shared" si="1"/>
        <v>-1740.9054490001872</v>
      </c>
      <c r="I70" s="17">
        <f>I71+I72</f>
        <v>5266774.8977779998</v>
      </c>
      <c r="J70" s="17">
        <f>J71+J72</f>
        <v>5266774.8977779998</v>
      </c>
      <c r="K70" s="18" t="str">
        <f t="shared" si="24"/>
        <v/>
      </c>
      <c r="L70" s="18" t="str">
        <f t="shared" si="24"/>
        <v/>
      </c>
    </row>
    <row r="71" spans="1:13" s="6" customFormat="1" ht="19.5" customHeight="1">
      <c r="A71" s="43" t="s">
        <v>24</v>
      </c>
      <c r="B71" s="44" t="s">
        <v>40</v>
      </c>
      <c r="C71" s="45"/>
      <c r="D71" s="45"/>
      <c r="E71" s="48">
        <v>1889846</v>
      </c>
      <c r="F71" s="48">
        <f>E71</f>
        <v>1889846</v>
      </c>
      <c r="G71" s="48">
        <f t="shared" si="1"/>
        <v>0</v>
      </c>
      <c r="H71" s="48">
        <f t="shared" si="1"/>
        <v>0</v>
      </c>
      <c r="I71" s="48">
        <v>1889846</v>
      </c>
      <c r="J71" s="48">
        <f>I71</f>
        <v>1889846</v>
      </c>
      <c r="K71" s="18" t="str">
        <f t="shared" si="24"/>
        <v/>
      </c>
      <c r="L71" s="18" t="str">
        <f t="shared" si="24"/>
        <v/>
      </c>
    </row>
    <row r="72" spans="1:13" s="37" customFormat="1" ht="19.5" customHeight="1">
      <c r="A72" s="43" t="s">
        <v>16</v>
      </c>
      <c r="B72" s="44" t="s">
        <v>22</v>
      </c>
      <c r="C72" s="45"/>
      <c r="D72" s="45"/>
      <c r="E72" s="46">
        <f>E73+E74</f>
        <v>3378669.8032269999</v>
      </c>
      <c r="F72" s="48">
        <f>F73+F74</f>
        <v>3378669.8032269999</v>
      </c>
      <c r="G72" s="46">
        <f t="shared" si="1"/>
        <v>-1740.9054490001872</v>
      </c>
      <c r="H72" s="46">
        <f t="shared" si="1"/>
        <v>-1740.9054490001872</v>
      </c>
      <c r="I72" s="46">
        <f>I73+I74</f>
        <v>3376928.8977779998</v>
      </c>
      <c r="J72" s="48">
        <f>J73+J74</f>
        <v>3376928.8977779998</v>
      </c>
      <c r="K72" s="47" t="str">
        <f t="shared" si="24"/>
        <v/>
      </c>
      <c r="L72" s="47" t="str">
        <f t="shared" si="24"/>
        <v/>
      </c>
      <c r="M72" s="36"/>
    </row>
    <row r="73" spans="1:13" s="7" customFormat="1" ht="31.2">
      <c r="A73" s="19" t="s">
        <v>9</v>
      </c>
      <c r="B73" s="20" t="s">
        <v>86</v>
      </c>
      <c r="C73" s="32"/>
      <c r="D73" s="32"/>
      <c r="E73" s="23">
        <v>3304838.5092730001</v>
      </c>
      <c r="F73" s="23">
        <f>E73</f>
        <v>3304838.5092730001</v>
      </c>
      <c r="G73" s="23">
        <f>I73-E73</f>
        <v>-1740.9054490001872</v>
      </c>
      <c r="H73" s="23">
        <f t="shared" ref="H73:H78" si="25">J73-F73</f>
        <v>-1740.9054490001872</v>
      </c>
      <c r="I73" s="23">
        <v>3303097.6038239999</v>
      </c>
      <c r="J73" s="23">
        <f>I73</f>
        <v>3303097.6038239999</v>
      </c>
      <c r="K73" s="24" t="str">
        <f t="shared" si="24"/>
        <v/>
      </c>
      <c r="L73" s="24" t="str">
        <f t="shared" si="24"/>
        <v/>
      </c>
      <c r="M73" s="49"/>
    </row>
    <row r="74" spans="1:13" s="7" customFormat="1" ht="31.2">
      <c r="A74" s="19" t="s">
        <v>10</v>
      </c>
      <c r="B74" s="20" t="s">
        <v>87</v>
      </c>
      <c r="C74" s="32"/>
      <c r="D74" s="32"/>
      <c r="E74" s="23">
        <v>73831.293953999993</v>
      </c>
      <c r="F74" s="23">
        <f>E74</f>
        <v>73831.293953999993</v>
      </c>
      <c r="G74" s="23">
        <f t="shared" ref="G74:G78" si="26">I74-E74</f>
        <v>0</v>
      </c>
      <c r="H74" s="23">
        <f t="shared" si="25"/>
        <v>0</v>
      </c>
      <c r="I74" s="23">
        <v>73831.293953999993</v>
      </c>
      <c r="J74" s="23">
        <f>I74</f>
        <v>73831.293953999993</v>
      </c>
      <c r="K74" s="24" t="str">
        <f t="shared" si="24"/>
        <v/>
      </c>
      <c r="L74" s="24" t="str">
        <f t="shared" si="24"/>
        <v/>
      </c>
    </row>
    <row r="75" spans="1:13" s="35" customFormat="1" ht="21" customHeight="1">
      <c r="A75" s="14" t="s">
        <v>5</v>
      </c>
      <c r="B75" s="15" t="s">
        <v>23</v>
      </c>
      <c r="C75" s="16"/>
      <c r="D75" s="16"/>
      <c r="E75" s="17">
        <v>20190.665733999998</v>
      </c>
      <c r="F75" s="17">
        <v>11625.086173</v>
      </c>
      <c r="G75" s="17">
        <f t="shared" si="26"/>
        <v>200</v>
      </c>
      <c r="H75" s="17">
        <f t="shared" si="25"/>
        <v>100</v>
      </c>
      <c r="I75" s="17">
        <v>20390.665733999998</v>
      </c>
      <c r="J75" s="17">
        <v>11725.086173</v>
      </c>
      <c r="K75" s="34" t="str">
        <f t="shared" si="24"/>
        <v/>
      </c>
      <c r="L75" s="34" t="str">
        <f t="shared" si="24"/>
        <v/>
      </c>
    </row>
    <row r="76" spans="1:13" s="6" customFormat="1" ht="21" customHeight="1">
      <c r="A76" s="14" t="s">
        <v>11</v>
      </c>
      <c r="B76" s="15" t="s">
        <v>88</v>
      </c>
      <c r="C76" s="16"/>
      <c r="D76" s="16"/>
      <c r="E76" s="17">
        <v>25516.545114</v>
      </c>
      <c r="F76" s="17">
        <f t="shared" ref="F76:F77" si="27">E76</f>
        <v>25516.545114</v>
      </c>
      <c r="G76" s="17">
        <f t="shared" si="26"/>
        <v>0</v>
      </c>
      <c r="H76" s="17">
        <f t="shared" si="25"/>
        <v>0</v>
      </c>
      <c r="I76" s="17">
        <v>25516.545114</v>
      </c>
      <c r="J76" s="17">
        <f t="shared" ref="J76:J77" si="28">I76</f>
        <v>25516.545114</v>
      </c>
      <c r="K76" s="18" t="str">
        <f t="shared" si="24"/>
        <v/>
      </c>
      <c r="L76" s="18" t="str">
        <f t="shared" si="24"/>
        <v/>
      </c>
    </row>
    <row r="77" spans="1:13" s="6" customFormat="1" ht="21" customHeight="1">
      <c r="A77" s="14" t="s">
        <v>12</v>
      </c>
      <c r="B77" s="15" t="s">
        <v>89</v>
      </c>
      <c r="C77" s="16"/>
      <c r="D77" s="16"/>
      <c r="E77" s="17">
        <v>5806581.0051330002</v>
      </c>
      <c r="F77" s="17">
        <f t="shared" si="27"/>
        <v>5806581.0051330002</v>
      </c>
      <c r="G77" s="17">
        <f t="shared" si="26"/>
        <v>0</v>
      </c>
      <c r="H77" s="17">
        <f t="shared" si="25"/>
        <v>0</v>
      </c>
      <c r="I77" s="17">
        <v>5806581.0051330002</v>
      </c>
      <c r="J77" s="17">
        <f t="shared" si="28"/>
        <v>5806581.0051330002</v>
      </c>
      <c r="K77" s="18" t="str">
        <f t="shared" si="24"/>
        <v/>
      </c>
      <c r="L77" s="18" t="str">
        <f t="shared" si="24"/>
        <v/>
      </c>
    </row>
    <row r="78" spans="1:13" s="6" customFormat="1" ht="21" customHeight="1">
      <c r="A78" s="50" t="s">
        <v>13</v>
      </c>
      <c r="B78" s="51" t="s">
        <v>90</v>
      </c>
      <c r="C78" s="52"/>
      <c r="D78" s="52"/>
      <c r="E78" s="53">
        <v>68329.355951999998</v>
      </c>
      <c r="F78" s="53">
        <f>E78</f>
        <v>68329.355951999998</v>
      </c>
      <c r="G78" s="53">
        <f t="shared" si="26"/>
        <v>0</v>
      </c>
      <c r="H78" s="53">
        <f t="shared" si="25"/>
        <v>0</v>
      </c>
      <c r="I78" s="53">
        <v>68329.355951999998</v>
      </c>
      <c r="J78" s="53">
        <f>I78</f>
        <v>68329.355951999998</v>
      </c>
      <c r="K78" s="54" t="str">
        <f t="shared" si="24"/>
        <v/>
      </c>
      <c r="L78" s="54" t="str">
        <f t="shared" si="24"/>
        <v/>
      </c>
    </row>
    <row r="80" spans="1:13">
      <c r="C80" s="55"/>
    </row>
    <row r="81" spans="3:3">
      <c r="C81" s="55"/>
    </row>
  </sheetData>
  <mergeCells count="8">
    <mergeCell ref="J1:L1"/>
    <mergeCell ref="A3:L3"/>
    <mergeCell ref="A2:L2"/>
    <mergeCell ref="A5:A6"/>
    <mergeCell ref="B5:B6"/>
    <mergeCell ref="C5:D5"/>
    <mergeCell ref="K5:L5"/>
    <mergeCell ref="E5:J5"/>
  </mergeCells>
  <printOptions horizontalCentered="1"/>
  <pageMargins left="0.31496062992126" right="0.31496062992126" top="0.74803149606299202" bottom="0.74803149606299202" header="0.31496062992126" footer="0.31496062992126"/>
  <pageSetup paperSize="9" scale="8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63</vt:lpstr>
      <vt:lpstr>'63'!Print_Area</vt:lpstr>
      <vt:lpstr>'63'!Print_Titles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Huỳnh Thị Thanh Nam</dc:creator>
  <cp:lastModifiedBy>Đỗ Thị Hồng Thắm</cp:lastModifiedBy>
  <cp:lastPrinted>2025-04-15T02:23:11Z</cp:lastPrinted>
  <dcterms:created xsi:type="dcterms:W3CDTF">2020-10-27T06:52:04Z</dcterms:created>
  <dcterms:modified xsi:type="dcterms:W3CDTF">2025-04-18T02:03:48Z</dcterms:modified>
</cp:coreProperties>
</file>