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5\2. DIEU CHINH QT 2023\"/>
    </mc:Choice>
  </mc:AlternateContent>
  <bookViews>
    <workbookView xWindow="-120" yWindow="-120" windowWidth="20736" windowHeight="11160" tabRatio="909"/>
  </bookViews>
  <sheets>
    <sheet name="64" sheetId="143" r:id="rId1"/>
  </sheets>
  <definedNames>
    <definedName name="_xlnm.Print_Area" localSheetId="0">'64'!$A$1:$Q$102</definedName>
    <definedName name="_xlnm.Print_Titles" localSheetId="0">'64'!$6:$8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43" l="1"/>
  <c r="K14" i="143"/>
  <c r="J15" i="143"/>
  <c r="K15" i="143"/>
  <c r="J16" i="143"/>
  <c r="K16" i="143"/>
  <c r="J17" i="143"/>
  <c r="K17" i="143"/>
  <c r="J18" i="143"/>
  <c r="K18" i="143"/>
  <c r="J19" i="143"/>
  <c r="K19" i="143"/>
  <c r="J21" i="143"/>
  <c r="K21" i="143"/>
  <c r="J22" i="143"/>
  <c r="K22" i="143"/>
  <c r="J23" i="143"/>
  <c r="K23" i="143"/>
  <c r="J24" i="143"/>
  <c r="K24" i="143"/>
  <c r="J25" i="143"/>
  <c r="K25" i="143"/>
  <c r="J26" i="143"/>
  <c r="K26" i="143"/>
  <c r="J27" i="143"/>
  <c r="K27" i="143"/>
  <c r="J28" i="143"/>
  <c r="K28" i="143"/>
  <c r="J29" i="143"/>
  <c r="K29" i="143"/>
  <c r="J30" i="143"/>
  <c r="K30" i="143"/>
  <c r="J31" i="143"/>
  <c r="K31" i="143"/>
  <c r="J32" i="143"/>
  <c r="K32" i="143"/>
  <c r="J33" i="143"/>
  <c r="K33" i="143"/>
  <c r="J34" i="143"/>
  <c r="K34" i="143"/>
  <c r="J35" i="143"/>
  <c r="K35" i="143"/>
  <c r="J38" i="143"/>
  <c r="K38" i="143"/>
  <c r="J39" i="143"/>
  <c r="K39" i="143"/>
  <c r="J40" i="143"/>
  <c r="K40" i="143"/>
  <c r="J41" i="143"/>
  <c r="K41" i="143"/>
  <c r="J42" i="143"/>
  <c r="K42" i="143"/>
  <c r="J43" i="143"/>
  <c r="K43" i="143"/>
  <c r="J44" i="143"/>
  <c r="K44" i="143"/>
  <c r="J46" i="143"/>
  <c r="K46" i="143"/>
  <c r="J47" i="143"/>
  <c r="K47" i="143"/>
  <c r="J48" i="143"/>
  <c r="K48" i="143"/>
  <c r="J49" i="143"/>
  <c r="K49" i="143"/>
  <c r="J50" i="143"/>
  <c r="K50" i="143"/>
  <c r="J51" i="143"/>
  <c r="K51" i="143"/>
  <c r="J52" i="143"/>
  <c r="K52" i="143"/>
  <c r="J53" i="143"/>
  <c r="K53" i="143"/>
  <c r="J55" i="143"/>
  <c r="K55" i="143"/>
  <c r="J56" i="143"/>
  <c r="K56" i="143"/>
  <c r="J57" i="143"/>
  <c r="K57" i="143"/>
  <c r="J58" i="143"/>
  <c r="K58" i="143"/>
  <c r="J60" i="143"/>
  <c r="K60" i="143"/>
  <c r="J61" i="143"/>
  <c r="K61" i="143"/>
  <c r="J62" i="143"/>
  <c r="K62" i="143"/>
  <c r="J63" i="143"/>
  <c r="K63" i="143"/>
  <c r="J64" i="143"/>
  <c r="K64" i="143"/>
  <c r="J65" i="143"/>
  <c r="K65" i="143"/>
  <c r="J66" i="143"/>
  <c r="K66" i="143"/>
  <c r="J67" i="143"/>
  <c r="K67" i="143"/>
  <c r="J73" i="143"/>
  <c r="K73" i="143"/>
  <c r="J74" i="143"/>
  <c r="K74" i="143"/>
  <c r="J76" i="143"/>
  <c r="K76" i="143"/>
  <c r="J77" i="143"/>
  <c r="K77" i="143"/>
  <c r="J79" i="143"/>
  <c r="K79" i="143"/>
  <c r="J80" i="143"/>
  <c r="K80" i="143"/>
  <c r="J83" i="143"/>
  <c r="K83" i="143"/>
  <c r="J84" i="143"/>
  <c r="K84" i="143"/>
  <c r="J86" i="143"/>
  <c r="K86" i="143"/>
  <c r="J89" i="143"/>
  <c r="K89" i="143"/>
  <c r="J90" i="143"/>
  <c r="K90" i="143"/>
  <c r="J91" i="143"/>
  <c r="K91" i="143"/>
  <c r="J92" i="143"/>
  <c r="K92" i="143"/>
  <c r="J93" i="143"/>
  <c r="K93" i="143"/>
  <c r="J94" i="143"/>
  <c r="K94" i="143"/>
  <c r="J96" i="143"/>
  <c r="K96" i="143"/>
  <c r="J97" i="143"/>
  <c r="K97" i="143"/>
  <c r="J99" i="143"/>
  <c r="K99" i="143"/>
  <c r="J100" i="143"/>
  <c r="K100" i="143"/>
  <c r="J101" i="143"/>
  <c r="K101" i="143"/>
  <c r="F101" i="143"/>
  <c r="F100" i="143"/>
  <c r="F98" i="143" s="1"/>
  <c r="F99" i="143"/>
  <c r="H98" i="143"/>
  <c r="G98" i="143"/>
  <c r="F97" i="143"/>
  <c r="F96" i="143"/>
  <c r="F95" i="143" s="1"/>
  <c r="H95" i="143"/>
  <c r="G95" i="143"/>
  <c r="F94" i="143"/>
  <c r="F93" i="143"/>
  <c r="F92" i="143"/>
  <c r="F91" i="143"/>
  <c r="F90" i="143"/>
  <c r="F89" i="143"/>
  <c r="H88" i="143"/>
  <c r="H87" i="143" s="1"/>
  <c r="H85" i="143" s="1"/>
  <c r="G88" i="143"/>
  <c r="G87" i="143" s="1"/>
  <c r="G85" i="143" s="1"/>
  <c r="F86" i="143"/>
  <c r="F84" i="143"/>
  <c r="F83" i="143"/>
  <c r="H82" i="143"/>
  <c r="G82" i="143"/>
  <c r="F80" i="143"/>
  <c r="F78" i="143" s="1"/>
  <c r="F79" i="143"/>
  <c r="H78" i="143"/>
  <c r="G78" i="143"/>
  <c r="F77" i="143"/>
  <c r="F76" i="143"/>
  <c r="F75" i="143" s="1"/>
  <c r="H75" i="143"/>
  <c r="G75" i="143"/>
  <c r="F74" i="143"/>
  <c r="F73" i="143"/>
  <c r="F72" i="143" s="1"/>
  <c r="H72" i="143"/>
  <c r="G72" i="143"/>
  <c r="H71" i="143"/>
  <c r="G71" i="143"/>
  <c r="H70" i="143"/>
  <c r="H69" i="143" s="1"/>
  <c r="G70" i="143"/>
  <c r="F67" i="143"/>
  <c r="F66" i="143"/>
  <c r="F65" i="143"/>
  <c r="F64" i="143"/>
  <c r="F63" i="143"/>
  <c r="F62" i="143"/>
  <c r="F61" i="143"/>
  <c r="F60" i="143"/>
  <c r="H59" i="143"/>
  <c r="G59" i="143"/>
  <c r="F58" i="143"/>
  <c r="F57" i="143"/>
  <c r="F56" i="143"/>
  <c r="F55" i="143"/>
  <c r="F54" i="143" s="1"/>
  <c r="H54" i="143"/>
  <c r="G54" i="143"/>
  <c r="F53" i="143"/>
  <c r="F52" i="143"/>
  <c r="F51" i="143"/>
  <c r="F50" i="143"/>
  <c r="F49" i="143"/>
  <c r="F48" i="143"/>
  <c r="F47" i="143"/>
  <c r="F46" i="143"/>
  <c r="F45" i="143" s="1"/>
  <c r="H45" i="143"/>
  <c r="G45" i="143"/>
  <c r="F44" i="143"/>
  <c r="F43" i="143"/>
  <c r="F42" i="143"/>
  <c r="F41" i="143"/>
  <c r="F40" i="143"/>
  <c r="F39" i="143"/>
  <c r="F38" i="143"/>
  <c r="H37" i="143"/>
  <c r="G37" i="143"/>
  <c r="F35" i="143"/>
  <c r="F34" i="143"/>
  <c r="F33" i="143"/>
  <c r="F32" i="143"/>
  <c r="F31" i="143"/>
  <c r="F30" i="143"/>
  <c r="F29" i="143"/>
  <c r="F28" i="143"/>
  <c r="F27" i="143"/>
  <c r="F26" i="143"/>
  <c r="F25" i="143"/>
  <c r="F24" i="143"/>
  <c r="F23" i="143"/>
  <c r="F22" i="143"/>
  <c r="F21" i="143"/>
  <c r="H20" i="143"/>
  <c r="G20" i="143"/>
  <c r="F19" i="143"/>
  <c r="F18" i="143"/>
  <c r="F17" i="143"/>
  <c r="F16" i="143"/>
  <c r="F15" i="143"/>
  <c r="F14" i="143"/>
  <c r="H13" i="143"/>
  <c r="H12" i="143" s="1"/>
  <c r="H11" i="143" s="1"/>
  <c r="G13" i="143"/>
  <c r="G12" i="143" s="1"/>
  <c r="G11" i="143" s="1"/>
  <c r="H81" i="143" l="1"/>
  <c r="F82" i="143"/>
  <c r="F13" i="143"/>
  <c r="F12" i="143" s="1"/>
  <c r="F11" i="143" s="1"/>
  <c r="F37" i="143"/>
  <c r="F70" i="143"/>
  <c r="F69" i="143" s="1"/>
  <c r="G69" i="143"/>
  <c r="G68" i="143" s="1"/>
  <c r="G36" i="143"/>
  <c r="G10" i="143" s="1"/>
  <c r="F88" i="143"/>
  <c r="H36" i="143"/>
  <c r="F59" i="143"/>
  <c r="F71" i="143"/>
  <c r="F20" i="143"/>
  <c r="F36" i="143"/>
  <c r="F10" i="143" s="1"/>
  <c r="F87" i="143"/>
  <c r="F85" i="143" s="1"/>
  <c r="F81" i="143" s="1"/>
  <c r="H68" i="143"/>
  <c r="H10" i="143"/>
  <c r="G81" i="143"/>
  <c r="G9" i="143" l="1"/>
  <c r="F68" i="143"/>
  <c r="F9" i="143" s="1"/>
  <c r="H9" i="143"/>
  <c r="L17" i="143" l="1"/>
  <c r="I17" i="143" s="1"/>
  <c r="C17" i="143"/>
  <c r="L15" i="143"/>
  <c r="I15" i="143" s="1"/>
  <c r="C15" i="143"/>
  <c r="D13" i="143"/>
  <c r="E13" i="143"/>
  <c r="E12" i="143" s="1"/>
  <c r="E11" i="143" s="1"/>
  <c r="M13" i="143"/>
  <c r="N13" i="143"/>
  <c r="P14" i="143"/>
  <c r="Q14" i="143"/>
  <c r="P16" i="143"/>
  <c r="Q16" i="143"/>
  <c r="P18" i="143"/>
  <c r="Q18" i="143"/>
  <c r="P19" i="143"/>
  <c r="Q19" i="143"/>
  <c r="P21" i="143"/>
  <c r="Q21" i="143"/>
  <c r="P22" i="143"/>
  <c r="Q22" i="143"/>
  <c r="P23" i="143"/>
  <c r="Q23" i="143"/>
  <c r="P24" i="143"/>
  <c r="Q24" i="143"/>
  <c r="P25" i="143"/>
  <c r="Q25" i="143"/>
  <c r="P26" i="143"/>
  <c r="Q26" i="143"/>
  <c r="P27" i="143"/>
  <c r="Q27" i="143"/>
  <c r="P28" i="143"/>
  <c r="Q28" i="143"/>
  <c r="P29" i="143"/>
  <c r="Q29" i="143"/>
  <c r="P30" i="143"/>
  <c r="Q30" i="143"/>
  <c r="P31" i="143"/>
  <c r="Q31" i="143"/>
  <c r="P32" i="143"/>
  <c r="Q32" i="143"/>
  <c r="P33" i="143"/>
  <c r="Q33" i="143"/>
  <c r="P34" i="143"/>
  <c r="Q34" i="143"/>
  <c r="P35" i="143"/>
  <c r="Q35" i="143"/>
  <c r="P38" i="143"/>
  <c r="Q38" i="143"/>
  <c r="P39" i="143"/>
  <c r="Q39" i="143"/>
  <c r="P40" i="143"/>
  <c r="Q40" i="143"/>
  <c r="P41" i="143"/>
  <c r="Q41" i="143"/>
  <c r="P42" i="143"/>
  <c r="Q42" i="143"/>
  <c r="P43" i="143"/>
  <c r="Q43" i="143"/>
  <c r="P44" i="143"/>
  <c r="Q44" i="143"/>
  <c r="P46" i="143"/>
  <c r="Q46" i="143"/>
  <c r="P47" i="143"/>
  <c r="Q47" i="143"/>
  <c r="P48" i="143"/>
  <c r="Q48" i="143"/>
  <c r="P49" i="143"/>
  <c r="Q49" i="143"/>
  <c r="P50" i="143"/>
  <c r="Q50" i="143"/>
  <c r="P51" i="143"/>
  <c r="Q51" i="143"/>
  <c r="P52" i="143"/>
  <c r="Q52" i="143"/>
  <c r="P53" i="143"/>
  <c r="Q53" i="143"/>
  <c r="P55" i="143"/>
  <c r="Q55" i="143"/>
  <c r="P56" i="143"/>
  <c r="Q56" i="143"/>
  <c r="P57" i="143"/>
  <c r="Q57" i="143"/>
  <c r="P58" i="143"/>
  <c r="Q58" i="143"/>
  <c r="P60" i="143"/>
  <c r="Q60" i="143"/>
  <c r="P61" i="143"/>
  <c r="Q61" i="143"/>
  <c r="P62" i="143"/>
  <c r="Q62" i="143"/>
  <c r="P63" i="143"/>
  <c r="Q63" i="143"/>
  <c r="P64" i="143"/>
  <c r="Q64" i="143"/>
  <c r="P65" i="143"/>
  <c r="Q65" i="143"/>
  <c r="P66" i="143"/>
  <c r="Q66" i="143"/>
  <c r="P67" i="143"/>
  <c r="Q67" i="143"/>
  <c r="P73" i="143"/>
  <c r="Q73" i="143"/>
  <c r="P74" i="143"/>
  <c r="Q74" i="143"/>
  <c r="P76" i="143"/>
  <c r="Q76" i="143"/>
  <c r="P77" i="143"/>
  <c r="Q77" i="143"/>
  <c r="P79" i="143"/>
  <c r="Q79" i="143"/>
  <c r="P80" i="143"/>
  <c r="Q80" i="143"/>
  <c r="P83" i="143"/>
  <c r="Q83" i="143"/>
  <c r="P84" i="143"/>
  <c r="Q84" i="143"/>
  <c r="P86" i="143"/>
  <c r="Q86" i="143"/>
  <c r="P89" i="143"/>
  <c r="Q89" i="143"/>
  <c r="P90" i="143"/>
  <c r="Q90" i="143"/>
  <c r="P91" i="143"/>
  <c r="Q91" i="143"/>
  <c r="P92" i="143"/>
  <c r="Q92" i="143"/>
  <c r="P93" i="143"/>
  <c r="Q93" i="143"/>
  <c r="P94" i="143"/>
  <c r="Q94" i="143"/>
  <c r="P96" i="143"/>
  <c r="Q96" i="143"/>
  <c r="P97" i="143"/>
  <c r="Q97" i="143"/>
  <c r="P99" i="143"/>
  <c r="Q99" i="143"/>
  <c r="P100" i="143"/>
  <c r="Q100" i="143"/>
  <c r="P101" i="143"/>
  <c r="Q101" i="143"/>
  <c r="D98" i="143"/>
  <c r="E98" i="143"/>
  <c r="M98" i="143"/>
  <c r="J98" i="143" s="1"/>
  <c r="N98" i="143"/>
  <c r="K98" i="143" s="1"/>
  <c r="D88" i="143"/>
  <c r="E88" i="143"/>
  <c r="M88" i="143"/>
  <c r="J88" i="143" s="1"/>
  <c r="N88" i="143"/>
  <c r="K88" i="143" s="1"/>
  <c r="C83" i="143"/>
  <c r="D82" i="143"/>
  <c r="E82" i="143"/>
  <c r="M82" i="143"/>
  <c r="J82" i="143" s="1"/>
  <c r="N82" i="143"/>
  <c r="K82" i="143" s="1"/>
  <c r="N78" i="143"/>
  <c r="K78" i="143" s="1"/>
  <c r="M78" i="143"/>
  <c r="J78" i="143" s="1"/>
  <c r="E78" i="143"/>
  <c r="D78" i="143"/>
  <c r="N75" i="143"/>
  <c r="K75" i="143" s="1"/>
  <c r="M75" i="143"/>
  <c r="J75" i="143" s="1"/>
  <c r="E75" i="143"/>
  <c r="D75" i="143"/>
  <c r="D72" i="143"/>
  <c r="E72" i="143"/>
  <c r="M72" i="143"/>
  <c r="J72" i="143" s="1"/>
  <c r="N72" i="143"/>
  <c r="K72" i="143" s="1"/>
  <c r="D71" i="143"/>
  <c r="E71" i="143"/>
  <c r="M71" i="143"/>
  <c r="J71" i="143" s="1"/>
  <c r="N71" i="143"/>
  <c r="K71" i="143" s="1"/>
  <c r="D70" i="143"/>
  <c r="E70" i="143"/>
  <c r="M70" i="143"/>
  <c r="J70" i="143" s="1"/>
  <c r="N70" i="143"/>
  <c r="D59" i="143"/>
  <c r="E59" i="143"/>
  <c r="M59" i="143"/>
  <c r="J59" i="143" s="1"/>
  <c r="N59" i="143"/>
  <c r="K59" i="143" s="1"/>
  <c r="D54" i="143"/>
  <c r="E54" i="143"/>
  <c r="M54" i="143"/>
  <c r="J54" i="143" s="1"/>
  <c r="N54" i="143"/>
  <c r="K54" i="143" s="1"/>
  <c r="D45" i="143"/>
  <c r="E45" i="143"/>
  <c r="M45" i="143"/>
  <c r="J45" i="143" s="1"/>
  <c r="N45" i="143"/>
  <c r="K45" i="143" s="1"/>
  <c r="D37" i="143"/>
  <c r="E37" i="143"/>
  <c r="M37" i="143"/>
  <c r="J37" i="143" s="1"/>
  <c r="N37" i="143"/>
  <c r="K37" i="143" s="1"/>
  <c r="D20" i="143"/>
  <c r="E20" i="143"/>
  <c r="M20" i="143"/>
  <c r="J20" i="143" s="1"/>
  <c r="N20" i="143"/>
  <c r="K20" i="143" s="1"/>
  <c r="D12" i="143"/>
  <c r="D11" i="143" s="1"/>
  <c r="N12" i="143" l="1"/>
  <c r="Q12" i="143" s="1"/>
  <c r="K13" i="143"/>
  <c r="M12" i="143"/>
  <c r="J12" i="143" s="1"/>
  <c r="J13" i="143"/>
  <c r="N69" i="143"/>
  <c r="K69" i="143" s="1"/>
  <c r="K70" i="143"/>
  <c r="M69" i="143"/>
  <c r="J69" i="143" s="1"/>
  <c r="E69" i="143"/>
  <c r="D69" i="143"/>
  <c r="Q71" i="143"/>
  <c r="Q72" i="143"/>
  <c r="P78" i="143"/>
  <c r="Q82" i="143"/>
  <c r="P98" i="143"/>
  <c r="Q37" i="143"/>
  <c r="Q45" i="143"/>
  <c r="Q54" i="143"/>
  <c r="Q59" i="143"/>
  <c r="Q75" i="143"/>
  <c r="Q78" i="143"/>
  <c r="Q98" i="143"/>
  <c r="Q20" i="143"/>
  <c r="P72" i="143"/>
  <c r="P71" i="143"/>
  <c r="Q70" i="143"/>
  <c r="P75" i="143"/>
  <c r="P82" i="143"/>
  <c r="M11" i="143"/>
  <c r="P12" i="143"/>
  <c r="P13" i="143"/>
  <c r="P20" i="143"/>
  <c r="P37" i="143"/>
  <c r="P45" i="143"/>
  <c r="P54" i="143"/>
  <c r="P59" i="143"/>
  <c r="Q88" i="143"/>
  <c r="P88" i="143"/>
  <c r="P70" i="143"/>
  <c r="Q13" i="143"/>
  <c r="D36" i="143"/>
  <c r="D10" i="143" s="1"/>
  <c r="E36" i="143"/>
  <c r="E10" i="143" s="1"/>
  <c r="M36" i="143"/>
  <c r="J36" i="143" s="1"/>
  <c r="N36" i="143"/>
  <c r="K36" i="143" s="1"/>
  <c r="Q69" i="143" l="1"/>
  <c r="P69" i="143"/>
  <c r="P11" i="143"/>
  <c r="J11" i="143"/>
  <c r="N11" i="143"/>
  <c r="N10" i="143" s="1"/>
  <c r="K12" i="143"/>
  <c r="M10" i="143"/>
  <c r="P36" i="143"/>
  <c r="Q36" i="143"/>
  <c r="K11" i="143" l="1"/>
  <c r="Q11" i="143"/>
  <c r="P10" i="143"/>
  <c r="J10" i="143"/>
  <c r="Q10" i="143"/>
  <c r="K10" i="143"/>
  <c r="L100" i="143" l="1"/>
  <c r="I100" i="143" s="1"/>
  <c r="L101" i="143"/>
  <c r="I101" i="143" s="1"/>
  <c r="L99" i="143"/>
  <c r="I99" i="143" s="1"/>
  <c r="L97" i="143"/>
  <c r="I97" i="143" s="1"/>
  <c r="D95" i="143"/>
  <c r="D87" i="143" s="1"/>
  <c r="D85" i="143" s="1"/>
  <c r="D81" i="143" s="1"/>
  <c r="D68" i="143" s="1"/>
  <c r="D9" i="143" s="1"/>
  <c r="E95" i="143"/>
  <c r="E87" i="143" s="1"/>
  <c r="E85" i="143" s="1"/>
  <c r="E81" i="143" s="1"/>
  <c r="E68" i="143" s="1"/>
  <c r="E9" i="143" s="1"/>
  <c r="M95" i="143"/>
  <c r="J95" i="143" s="1"/>
  <c r="N95" i="143"/>
  <c r="K95" i="143" s="1"/>
  <c r="L96" i="143"/>
  <c r="I96" i="143" s="1"/>
  <c r="L94" i="143"/>
  <c r="I94" i="143" s="1"/>
  <c r="L93" i="143"/>
  <c r="I93" i="143" s="1"/>
  <c r="L92" i="143"/>
  <c r="I92" i="143" s="1"/>
  <c r="L91" i="143"/>
  <c r="I91" i="143" s="1"/>
  <c r="L90" i="143"/>
  <c r="I90" i="143" s="1"/>
  <c r="L89" i="143"/>
  <c r="I89" i="143" s="1"/>
  <c r="C90" i="143"/>
  <c r="C91" i="143"/>
  <c r="C92" i="143"/>
  <c r="C93" i="143"/>
  <c r="C94" i="143"/>
  <c r="C89" i="143"/>
  <c r="L86" i="143"/>
  <c r="I86" i="143" s="1"/>
  <c r="C86" i="143"/>
  <c r="L84" i="143"/>
  <c r="I84" i="143" s="1"/>
  <c r="L83" i="143"/>
  <c r="I83" i="143" s="1"/>
  <c r="C84" i="143"/>
  <c r="C82" i="143" s="1"/>
  <c r="L80" i="143"/>
  <c r="I80" i="143" s="1"/>
  <c r="C80" i="143"/>
  <c r="L79" i="143"/>
  <c r="I79" i="143" s="1"/>
  <c r="C79" i="143"/>
  <c r="L77" i="143"/>
  <c r="I77" i="143" s="1"/>
  <c r="C77" i="143"/>
  <c r="L76" i="143"/>
  <c r="I76" i="143" s="1"/>
  <c r="C76" i="143"/>
  <c r="L74" i="143"/>
  <c r="I74" i="143" s="1"/>
  <c r="L73" i="143"/>
  <c r="I73" i="143" s="1"/>
  <c r="C74" i="143"/>
  <c r="C73" i="143"/>
  <c r="L67" i="143"/>
  <c r="I67" i="143" s="1"/>
  <c r="C67" i="143"/>
  <c r="C14" i="143"/>
  <c r="O73" i="143" l="1"/>
  <c r="O84" i="143"/>
  <c r="O90" i="143"/>
  <c r="O94" i="143"/>
  <c r="O74" i="143"/>
  <c r="O89" i="143"/>
  <c r="O93" i="143"/>
  <c r="L98" i="143"/>
  <c r="I98" i="143" s="1"/>
  <c r="O77" i="143"/>
  <c r="L95" i="143"/>
  <c r="I95" i="143" s="1"/>
  <c r="C75" i="143"/>
  <c r="O91" i="143"/>
  <c r="M87" i="143"/>
  <c r="J87" i="143" s="1"/>
  <c r="P95" i="143"/>
  <c r="O67" i="143"/>
  <c r="O80" i="143"/>
  <c r="C72" i="143"/>
  <c r="C70" i="143"/>
  <c r="C78" i="143"/>
  <c r="O86" i="143"/>
  <c r="C71" i="143"/>
  <c r="L75" i="143"/>
  <c r="I75" i="143" s="1"/>
  <c r="O76" i="143"/>
  <c r="L78" i="143"/>
  <c r="I78" i="143" s="1"/>
  <c r="O79" i="143"/>
  <c r="L82" i="143"/>
  <c r="O83" i="143"/>
  <c r="O92" i="143"/>
  <c r="Q95" i="143"/>
  <c r="N87" i="143"/>
  <c r="K87" i="143" s="1"/>
  <c r="L88" i="143"/>
  <c r="I88" i="143" s="1"/>
  <c r="C88" i="143"/>
  <c r="L71" i="143"/>
  <c r="L72" i="143"/>
  <c r="I72" i="143" s="1"/>
  <c r="L70" i="143"/>
  <c r="I70" i="143" s="1"/>
  <c r="O82" i="143" l="1"/>
  <c r="I82" i="143"/>
  <c r="O71" i="143"/>
  <c r="I71" i="143"/>
  <c r="C69" i="143"/>
  <c r="N85" i="143"/>
  <c r="K85" i="143" s="1"/>
  <c r="Q87" i="143"/>
  <c r="O75" i="143"/>
  <c r="L69" i="143"/>
  <c r="O70" i="143"/>
  <c r="M85" i="143"/>
  <c r="J85" i="143" s="1"/>
  <c r="P87" i="143"/>
  <c r="L87" i="143"/>
  <c r="I87" i="143" s="1"/>
  <c r="O88" i="143"/>
  <c r="O72" i="143"/>
  <c r="O78" i="143"/>
  <c r="O69" i="143" l="1"/>
  <c r="I69" i="143"/>
  <c r="L85" i="143"/>
  <c r="I85" i="143" s="1"/>
  <c r="M81" i="143"/>
  <c r="J81" i="143" s="1"/>
  <c r="P85" i="143"/>
  <c r="Q85" i="143"/>
  <c r="N81" i="143"/>
  <c r="K81" i="143" s="1"/>
  <c r="M68" i="143" l="1"/>
  <c r="J68" i="143" s="1"/>
  <c r="P81" i="143"/>
  <c r="N68" i="143"/>
  <c r="K68" i="143" s="1"/>
  <c r="Q81" i="143"/>
  <c r="L81" i="143"/>
  <c r="I81" i="143" s="1"/>
  <c r="Q68" i="143" l="1"/>
  <c r="N9" i="143"/>
  <c r="L68" i="143"/>
  <c r="I68" i="143" s="1"/>
  <c r="M9" i="143"/>
  <c r="P68" i="143"/>
  <c r="P9" i="143" l="1"/>
  <c r="J9" i="143"/>
  <c r="Q9" i="143"/>
  <c r="K9" i="143"/>
  <c r="L14" i="143" l="1"/>
  <c r="I14" i="143" s="1"/>
  <c r="L16" i="143"/>
  <c r="I16" i="143" s="1"/>
  <c r="C18" i="143"/>
  <c r="L18" i="143"/>
  <c r="I18" i="143" s="1"/>
  <c r="C19" i="143"/>
  <c r="L19" i="143"/>
  <c r="I19" i="143" s="1"/>
  <c r="C21" i="143"/>
  <c r="L21" i="143"/>
  <c r="I21" i="143" s="1"/>
  <c r="C22" i="143"/>
  <c r="L22" i="143"/>
  <c r="I22" i="143" s="1"/>
  <c r="C23" i="143"/>
  <c r="L23" i="143"/>
  <c r="I23" i="143" s="1"/>
  <c r="C24" i="143"/>
  <c r="L24" i="143"/>
  <c r="I24" i="143" s="1"/>
  <c r="C25" i="143"/>
  <c r="L25" i="143"/>
  <c r="I25" i="143" s="1"/>
  <c r="C26" i="143"/>
  <c r="L26" i="143"/>
  <c r="I26" i="143" s="1"/>
  <c r="C27" i="143"/>
  <c r="L27" i="143"/>
  <c r="I27" i="143" s="1"/>
  <c r="C28" i="143"/>
  <c r="L28" i="143"/>
  <c r="C29" i="143"/>
  <c r="L29" i="143"/>
  <c r="I29" i="143" s="1"/>
  <c r="C30" i="143"/>
  <c r="L30" i="143"/>
  <c r="C31" i="143"/>
  <c r="L31" i="143"/>
  <c r="I31" i="143" s="1"/>
  <c r="C32" i="143"/>
  <c r="L32" i="143"/>
  <c r="C33" i="143"/>
  <c r="L33" i="143"/>
  <c r="I33" i="143" s="1"/>
  <c r="C34" i="143"/>
  <c r="L34" i="143"/>
  <c r="C35" i="143"/>
  <c r="L35" i="143"/>
  <c r="I35" i="143" s="1"/>
  <c r="C38" i="143"/>
  <c r="L38" i="143"/>
  <c r="I38" i="143" s="1"/>
  <c r="C39" i="143"/>
  <c r="L39" i="143"/>
  <c r="I39" i="143" s="1"/>
  <c r="C40" i="143"/>
  <c r="L40" i="143"/>
  <c r="C41" i="143"/>
  <c r="L41" i="143"/>
  <c r="I41" i="143" s="1"/>
  <c r="C42" i="143"/>
  <c r="L42" i="143"/>
  <c r="C43" i="143"/>
  <c r="L43" i="143"/>
  <c r="I43" i="143" s="1"/>
  <c r="C44" i="143"/>
  <c r="L44" i="143"/>
  <c r="C46" i="143"/>
  <c r="L46" i="143"/>
  <c r="I46" i="143" s="1"/>
  <c r="C47" i="143"/>
  <c r="L47" i="143"/>
  <c r="C48" i="143"/>
  <c r="L48" i="143"/>
  <c r="I48" i="143" s="1"/>
  <c r="C49" i="143"/>
  <c r="L49" i="143"/>
  <c r="C50" i="143"/>
  <c r="L50" i="143"/>
  <c r="I50" i="143" s="1"/>
  <c r="C51" i="143"/>
  <c r="L51" i="143"/>
  <c r="C52" i="143"/>
  <c r="L52" i="143"/>
  <c r="I52" i="143" s="1"/>
  <c r="C53" i="143"/>
  <c r="L53" i="143"/>
  <c r="C55" i="143"/>
  <c r="L55" i="143"/>
  <c r="I55" i="143" s="1"/>
  <c r="C56" i="143"/>
  <c r="L56" i="143"/>
  <c r="C57" i="143"/>
  <c r="L57" i="143"/>
  <c r="I57" i="143" s="1"/>
  <c r="C58" i="143"/>
  <c r="L58" i="143"/>
  <c r="C60" i="143"/>
  <c r="L60" i="143"/>
  <c r="I60" i="143" s="1"/>
  <c r="C61" i="143"/>
  <c r="L61" i="143"/>
  <c r="C62" i="143"/>
  <c r="L62" i="143"/>
  <c r="I62" i="143" s="1"/>
  <c r="C63" i="143"/>
  <c r="L63" i="143"/>
  <c r="C64" i="143"/>
  <c r="L64" i="143"/>
  <c r="I64" i="143" s="1"/>
  <c r="C65" i="143"/>
  <c r="L65" i="143"/>
  <c r="I65" i="143" s="1"/>
  <c r="C66" i="143"/>
  <c r="L66" i="143"/>
  <c r="I66" i="143" s="1"/>
  <c r="C96" i="143"/>
  <c r="O96" i="143" s="1"/>
  <c r="C97" i="143"/>
  <c r="O97" i="143" s="1"/>
  <c r="C99" i="143"/>
  <c r="C100" i="143"/>
  <c r="O100" i="143" s="1"/>
  <c r="C101" i="143"/>
  <c r="O101" i="143" s="1"/>
  <c r="O63" i="143" l="1"/>
  <c r="I63" i="143"/>
  <c r="O61" i="143"/>
  <c r="I61" i="143"/>
  <c r="O58" i="143"/>
  <c r="I58" i="143"/>
  <c r="O56" i="143"/>
  <c r="I56" i="143"/>
  <c r="O53" i="143"/>
  <c r="I53" i="143"/>
  <c r="O51" i="143"/>
  <c r="I51" i="143"/>
  <c r="O49" i="143"/>
  <c r="I49" i="143"/>
  <c r="O47" i="143"/>
  <c r="I47" i="143"/>
  <c r="O44" i="143"/>
  <c r="I44" i="143"/>
  <c r="O42" i="143"/>
  <c r="I42" i="143"/>
  <c r="O40" i="143"/>
  <c r="I40" i="143"/>
  <c r="O34" i="143"/>
  <c r="I34" i="143"/>
  <c r="O32" i="143"/>
  <c r="I32" i="143"/>
  <c r="O30" i="143"/>
  <c r="I30" i="143"/>
  <c r="O28" i="143"/>
  <c r="I28" i="143"/>
  <c r="O66" i="143"/>
  <c r="O52" i="143"/>
  <c r="O50" i="143"/>
  <c r="O43" i="143"/>
  <c r="O41" i="143"/>
  <c r="O26" i="143"/>
  <c r="O24" i="143"/>
  <c r="O33" i="143"/>
  <c r="O31" i="143"/>
  <c r="O29" i="143"/>
  <c r="O18" i="143"/>
  <c r="O22" i="143"/>
  <c r="O14" i="143"/>
  <c r="L13" i="143"/>
  <c r="I13" i="143" s="1"/>
  <c r="O65" i="143"/>
  <c r="O64" i="143"/>
  <c r="O62" i="143"/>
  <c r="O57" i="143"/>
  <c r="O48" i="143"/>
  <c r="O39" i="143"/>
  <c r="O35" i="143"/>
  <c r="O27" i="143"/>
  <c r="O25" i="143"/>
  <c r="O23" i="143"/>
  <c r="O19" i="143"/>
  <c r="L45" i="143"/>
  <c r="I45" i="143" s="1"/>
  <c r="O46" i="143"/>
  <c r="L20" i="143"/>
  <c r="I20" i="143" s="1"/>
  <c r="O21" i="143"/>
  <c r="L37" i="143"/>
  <c r="I37" i="143" s="1"/>
  <c r="O38" i="143"/>
  <c r="C98" i="143"/>
  <c r="O98" i="143" s="1"/>
  <c r="O99" i="143"/>
  <c r="L59" i="143"/>
  <c r="I59" i="143" s="1"/>
  <c r="O60" i="143"/>
  <c r="L54" i="143"/>
  <c r="I54" i="143" s="1"/>
  <c r="O55" i="143"/>
  <c r="C59" i="143"/>
  <c r="C54" i="143"/>
  <c r="C45" i="143"/>
  <c r="C37" i="143"/>
  <c r="C95" i="143"/>
  <c r="C20" i="143"/>
  <c r="C16" i="143"/>
  <c r="C13" i="143" l="1"/>
  <c r="C12" i="143" s="1"/>
  <c r="C11" i="143" s="1"/>
  <c r="L36" i="143"/>
  <c r="I36" i="143" s="1"/>
  <c r="O54" i="143"/>
  <c r="C87" i="143"/>
  <c r="O95" i="143"/>
  <c r="L12" i="143"/>
  <c r="I12" i="143" s="1"/>
  <c r="O16" i="143"/>
  <c r="C36" i="143"/>
  <c r="O59" i="143"/>
  <c r="O20" i="143"/>
  <c r="O37" i="143"/>
  <c r="O45" i="143"/>
  <c r="O13" i="143" l="1"/>
  <c r="C10" i="143"/>
  <c r="O36" i="143"/>
  <c r="L11" i="143"/>
  <c r="I11" i="143" s="1"/>
  <c r="O12" i="143"/>
  <c r="C85" i="143"/>
  <c r="O87" i="143"/>
  <c r="O11" i="143" l="1"/>
  <c r="L10" i="143"/>
  <c r="I10" i="143" s="1"/>
  <c r="C81" i="143"/>
  <c r="O85" i="143"/>
  <c r="C68" i="143" l="1"/>
  <c r="O81" i="143"/>
  <c r="L9" i="143"/>
  <c r="O10" i="143"/>
  <c r="I9" i="143" l="1"/>
  <c r="O68" i="143"/>
  <c r="C9" i="143"/>
  <c r="O9" i="143" s="1"/>
</calcChain>
</file>

<file path=xl/comments1.xml><?xml version="1.0" encoding="utf-8"?>
<comments xmlns="http://schemas.openxmlformats.org/spreadsheetml/2006/main">
  <authors>
    <author>Huỳnh Thị Thanh Nam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Huỳnh Thị Thanh Nam:</t>
        </r>
        <r>
          <rPr>
            <sz val="9"/>
            <color indexed="81"/>
            <rFont val="Tahoma"/>
            <family val="2"/>
          </rPr>
          <t xml:space="preserve">
Không tính chi BS cho NS cấp dưới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Huỳnh Thị Thanh Nam:</t>
        </r>
        <r>
          <rPr>
            <sz val="9"/>
            <color indexed="81"/>
            <rFont val="Tahoma"/>
            <family val="2"/>
          </rPr>
          <t xml:space="preserve">
Không tính chi BS cho NS cấp dưới</t>
        </r>
      </text>
    </comment>
  </commentList>
</comments>
</file>

<file path=xl/sharedStrings.xml><?xml version="1.0" encoding="utf-8"?>
<sst xmlns="http://schemas.openxmlformats.org/spreadsheetml/2006/main" count="186" uniqueCount="144">
  <si>
    <t>Nội dung</t>
  </si>
  <si>
    <t>A</t>
  </si>
  <si>
    <t>B</t>
  </si>
  <si>
    <t>CHI CÂN ĐỐI NGÂN SÁCH ĐỊA PHƯƠNG</t>
  </si>
  <si>
    <t>I</t>
  </si>
  <si>
    <t>Chi đầu tư phát triển</t>
  </si>
  <si>
    <t>Chi đầu tư XDCB</t>
  </si>
  <si>
    <t>*</t>
  </si>
  <si>
    <t>Chi XDCB theo nguồn</t>
  </si>
  <si>
    <t>a</t>
  </si>
  <si>
    <t>Chi từ nguồn NSĐP</t>
  </si>
  <si>
    <t>b</t>
  </si>
  <si>
    <t>Chi từ nguồn thu tiền sử dụng đất</t>
  </si>
  <si>
    <t>c</t>
  </si>
  <si>
    <t>Chi từ nguồn thu xổ số kiến thiết</t>
  </si>
  <si>
    <t>**</t>
  </si>
  <si>
    <t>Chi XDCB theo lĩnh vực</t>
  </si>
  <si>
    <t xml:space="preserve">An ninh và trật tự an toàn xã hội </t>
  </si>
  <si>
    <t xml:space="preserve">Khoa học và công nghệ </t>
  </si>
  <si>
    <t xml:space="preserve">Y tế, dân số và gia đình </t>
  </si>
  <si>
    <t>Chi đầu tư tạo lập Quỹ Phát triển đất</t>
  </si>
  <si>
    <t>II</t>
  </si>
  <si>
    <t>Chi thường xuyên</t>
  </si>
  <si>
    <t>Chi sự nghiệp kinh tế</t>
  </si>
  <si>
    <t>Sự nghiệp nông nghiệp</t>
  </si>
  <si>
    <t>Sự nghiệp lâm nghiệp</t>
  </si>
  <si>
    <t>Sự nghiệp thủy lợi</t>
  </si>
  <si>
    <t>d</t>
  </si>
  <si>
    <t>Sự nghiệp Giao thông</t>
  </si>
  <si>
    <t>e</t>
  </si>
  <si>
    <t>Sự nghiệp Kiến thiết thị chính</t>
  </si>
  <si>
    <t>f</t>
  </si>
  <si>
    <t>Sự nghiệp Kinh tế khác</t>
  </si>
  <si>
    <t>Sự nghiệp môi trường</t>
  </si>
  <si>
    <t>Chi SN Giáo dục - đào tạo và dạy nghề</t>
  </si>
  <si>
    <t>Sự nghiệp Giáo dục</t>
  </si>
  <si>
    <t>Sự nghiệp Đào tạo và dạy nghề</t>
  </si>
  <si>
    <t>Chi sự nghiệp Y tế</t>
  </si>
  <si>
    <t>Chi sự nghiệp Văn hóa thông tin</t>
  </si>
  <si>
    <t>Chi sự nghiệp phát thanh truyền hình</t>
  </si>
  <si>
    <t>Chi sự nghiệp thể dục thể thao</t>
  </si>
  <si>
    <t>Chi sự nghiệp khoa học và công nghệ</t>
  </si>
  <si>
    <t xml:space="preserve">Chi đảm bảo xã hội </t>
  </si>
  <si>
    <t>Chi quản lý hành chính</t>
  </si>
  <si>
    <t>Quản lý nhà nước</t>
  </si>
  <si>
    <t>Đảng</t>
  </si>
  <si>
    <t>MTTQ và các tổ chức chính trị xã hội</t>
  </si>
  <si>
    <t>Hội quần chúng</t>
  </si>
  <si>
    <t>Chi An ninh quốc phòng</t>
  </si>
  <si>
    <t>An ninh</t>
  </si>
  <si>
    <t>Quốc phòng</t>
  </si>
  <si>
    <t>Chi khác ngân sách</t>
  </si>
  <si>
    <t>III</t>
  </si>
  <si>
    <t>Chi trả nợ lãi các khoản do chính quyền địa phương vay</t>
  </si>
  <si>
    <t>IV</t>
  </si>
  <si>
    <t>Chi bổ sung quỹ dự trữ tài chính địa phương</t>
  </si>
  <si>
    <t>V</t>
  </si>
  <si>
    <t>Dự phòng ngân sách</t>
  </si>
  <si>
    <t>VI</t>
  </si>
  <si>
    <t>Chi tạo nguồn, điều chỉnh tiền lương</t>
  </si>
  <si>
    <t>VII</t>
  </si>
  <si>
    <t>CHI CÁC CHƯƠNG TRÌNH MỤC TIÊU, NHIỆM VỤ</t>
  </si>
  <si>
    <t>Chi các chương trình mục tiêu quốc gia</t>
  </si>
  <si>
    <t>Vốn đầu tư phát triển</t>
  </si>
  <si>
    <t>Vốn sự nghiệp</t>
  </si>
  <si>
    <t>Chương trình Giảm nghèo bền vững</t>
  </si>
  <si>
    <t>CTMTQG Xây dựng nông thôn mới</t>
  </si>
  <si>
    <t>Chi các chương trình mục tiêu, nhiệm vụ</t>
  </si>
  <si>
    <t>II.1</t>
  </si>
  <si>
    <t>Đầu tư các dự án từ nguồn vốn nước ngoài</t>
  </si>
  <si>
    <t>Đầu tư các dự án từ nguồn vốn trong nước</t>
  </si>
  <si>
    <t>II.2</t>
  </si>
  <si>
    <t>Vốn ngoài nước</t>
  </si>
  <si>
    <t>Vốn trong nước</t>
  </si>
  <si>
    <t>2.1</t>
  </si>
  <si>
    <t>Chi thực hiện một số nhiệm vụ, gồm:</t>
  </si>
  <si>
    <t>Kinh phí thực hiện nhiệm vụ đảm bảo trật tự an toàn giao thông</t>
  </si>
  <si>
    <t>Kinh phí phân giới cắm mốc Việt Nam - Campuchia</t>
  </si>
  <si>
    <t>Chi các chương trình mục tiêu</t>
  </si>
  <si>
    <t>C</t>
  </si>
  <si>
    <t>D</t>
  </si>
  <si>
    <t>CHI NỘP NGÂN SÁCH CẤP TRÊN</t>
  </si>
  <si>
    <t>Đơn vị tính: triệu đồng</t>
  </si>
  <si>
    <t>S
tt</t>
  </si>
  <si>
    <t>Dự toán</t>
  </si>
  <si>
    <t>Quyết toán</t>
  </si>
  <si>
    <t>Tổng cộng</t>
  </si>
  <si>
    <t>Tỉnh</t>
  </si>
  <si>
    <t>Huyện, xã</t>
  </si>
  <si>
    <t>1=2+3</t>
  </si>
  <si>
    <t>2</t>
  </si>
  <si>
    <t>3</t>
  </si>
  <si>
    <t xml:space="preserve">TỔNG CHI (A+B+C+D)  </t>
  </si>
  <si>
    <t>Chi từ nguồn bội chi NSĐP</t>
  </si>
  <si>
    <t>Giáo dục - đào tạo và dạy nghề</t>
  </si>
  <si>
    <t>Văn hóa thông tin</t>
  </si>
  <si>
    <t>Phát thanh, truyền hình, thông tấn</t>
  </si>
  <si>
    <t>Thể dục thể thao</t>
  </si>
  <si>
    <t>Bảo vệ môi trường</t>
  </si>
  <si>
    <t>Các hoạt động kinh tế</t>
  </si>
  <si>
    <t>Bảo đảm xã hội</t>
  </si>
  <si>
    <t>Các nhiệm vụ chi khác</t>
  </si>
  <si>
    <t>B.1</t>
  </si>
  <si>
    <t>B.2</t>
  </si>
  <si>
    <t>1.1</t>
  </si>
  <si>
    <t>1.2</t>
  </si>
  <si>
    <t>1.3</t>
  </si>
  <si>
    <t>1.4</t>
  </si>
  <si>
    <t>1.5</t>
  </si>
  <si>
    <t>1.6</t>
  </si>
  <si>
    <t>KP thực hiện công tác quản lý, bảo trì đường bộ địa phương</t>
  </si>
  <si>
    <t>Chi ngân sách tỉnh</t>
  </si>
  <si>
    <t>Chi ngân sách huyện</t>
  </si>
  <si>
    <t>Chi ngân sách xã</t>
  </si>
  <si>
    <t>So sánh (%)</t>
  </si>
  <si>
    <t>Chi đầu tư phát triển khác</t>
  </si>
  <si>
    <t>Hoạt động của các cơ quan QLNN, Đảng, đoàn thể</t>
  </si>
  <si>
    <t>Chi trả nợ gốc các khoản vay đầu tư CSHT</t>
  </si>
  <si>
    <t>CHI CHUYỂN NGUỒN SANG NĂM SAU</t>
  </si>
  <si>
    <t>CTMTQG phát triển kinh tế - xã hội vùng đồng bào dân tộc thiểu số và miền núi</t>
  </si>
  <si>
    <t>Hỗ trợ Hội nhà báo địa phương</t>
  </si>
  <si>
    <t xml:space="preserve">CTMT phát triển lâm nghiệp bền vững </t>
  </si>
  <si>
    <t>Trong đó: ghi thu, ghi chi từ nguồn thu tiền thuê đất</t>
  </si>
  <si>
    <t>Trong đó: ghi thu, ghi chi từ nguồn thu tiền sử dụng đất</t>
  </si>
  <si>
    <t>Hỗ trợ Hội văn học nghệ thuật địa phương</t>
  </si>
  <si>
    <t>Kinh phí thực hiện Chương trình trợ giúp XH và PHCN cho người tâm thần, trẻ em tự kỷ và người rối nhiễu tâm trí; CT phát triển công tác XH</t>
  </si>
  <si>
    <t>5a</t>
  </si>
  <si>
    <t>5b</t>
  </si>
  <si>
    <t>4a=5a+6a</t>
  </si>
  <si>
    <t>6a</t>
  </si>
  <si>
    <t>4b=5b+6b</t>
  </si>
  <si>
    <t>6b</t>
  </si>
  <si>
    <t>Biểu số 64/CK-NSNN</t>
  </si>
  <si>
    <t>UBND TỈNH TÂY NINH</t>
  </si>
  <si>
    <t>(Quyết toán đã được Hội đồng nhân dân phê chuẩn)</t>
  </si>
  <si>
    <t>Bao gồm</t>
  </si>
  <si>
    <t>Ngân sách cấp tỉnh</t>
  </si>
  <si>
    <t>Ngân sách huyện</t>
  </si>
  <si>
    <t>4=5+6</t>
  </si>
  <si>
    <t>7=4/1</t>
  </si>
  <si>
    <t>8=5/2</t>
  </si>
  <si>
    <t>9=6/3</t>
  </si>
  <si>
    <t>NSĐP</t>
  </si>
  <si>
    <t>QUYẾT TOÁN CHI NGÂN SÁCH ĐỊA PHƯƠNG, CHI NGÂN SÁCH CẤP TỈNH 
VÀ CHI NGÂN SÁCH HUYỆN THEO CƠ CẤU CHI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</si>
</sst>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41" formatCode="_-* #,##0\ _₫_-;\-* #,##0\ _₫_-;_-* &quot;-&quot;\ _₫_-;_-@_-"/>
    <numFmt numFmtId="43" formatCode="_-* #,##0.00\ _₫_-;\-* #,##0.00\ _₫_-;_-* &quot;-&quot;??\ _₫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_-;\-* #,##0.00_-;_-* &quot;-&quot;??_-;_-@_-"/>
    <numFmt numFmtId="170" formatCode="#,##0;[Red]#,##0"/>
    <numFmt numFmtId="171" formatCode="0.0%"/>
    <numFmt numFmtId="172" formatCode="#,##0.000000"/>
    <numFmt numFmtId="173" formatCode="_(* #,##0_);_(* \(#,##0\);_(* &quot;-&quot;??_);_(@_)"/>
    <numFmt numFmtId="174" formatCode="#,##0.000"/>
    <numFmt numFmtId="175" formatCode="0.000"/>
    <numFmt numFmtId="176" formatCode="_(* #,##0.0000_);_(* \(#,##0.0000\);_(* &quot;-&quot;??_);_(@_)"/>
    <numFmt numFmtId="177" formatCode="_-* #,##0_-;\-* #,##0_-;_-* &quot;-&quot;_-;_-@_-"/>
    <numFmt numFmtId="178" formatCode="_(* #,##0.000_);_(* \(#,##0.000\);_(* &quot;-&quot;??_);_(@_)"/>
    <numFmt numFmtId="179" formatCode="0.0"/>
    <numFmt numFmtId="180" formatCode="_-* #,##0.00\ _p_t_a_-;\-* #,##0.00\ _p_t_a_-;_-* &quot;-&quot;??\ _p_t_a_-;_-@_-"/>
    <numFmt numFmtId="181" formatCode="_-&quot;$&quot;* #,##0_-;\-&quot;$&quot;* #,##0_-;_-&quot;$&quot;* &quot;-&quot;_-;_-@_-"/>
    <numFmt numFmtId="182" formatCode="&quot;\&quot;#,##0.00;[Red]&quot;\&quot;&quot;\&quot;&quot;\&quot;&quot;\&quot;&quot;\&quot;&quot;\&quot;\-#,##0.00"/>
    <numFmt numFmtId="183" formatCode="&quot;\&quot;#,##0;[Red]&quot;\&quot;&quot;\&quot;\-#,##0"/>
    <numFmt numFmtId="184" formatCode="_(&quot;$&quot;* #,##0.0000_);_(&quot;$&quot;* \(#,##0.0000\);_(&quot;$&quot;* &quot;-&quot;??_);_(@_)"/>
    <numFmt numFmtId="185" formatCode="_ * #,##0_ ;_ * \-#,##0_ ;_ * &quot;-&quot;_ ;_ @_ "/>
    <numFmt numFmtId="186" formatCode="_-* #&quot;,&quot;##0_-;\-* #&quot;,&quot;##0_-;_-* &quot;-&quot;_-;_-@_-"/>
    <numFmt numFmtId="187" formatCode="_-* ###&quot;,&quot;0&quot;.&quot;00_-;\-* ###&quot;,&quot;0&quot;.&quot;00_-;_-* &quot;-&quot;??_-;_-@_-"/>
    <numFmt numFmtId="188" formatCode="&quot;$&quot;#,##0;[Red]\-&quot;$&quot;#,##0"/>
    <numFmt numFmtId="189" formatCode="_-* #,##0.00\ _F_-;\-* #,##0.00\ _F_-;_-* &quot;-&quot;??\ _F_-;_-@_-"/>
    <numFmt numFmtId="190" formatCode="_(&quot;$&quot;\ * #,##0_);_(&quot;$&quot;\ * \(#,##0\);_(&quot;$&quot;\ * &quot;-&quot;_);_(@_)"/>
    <numFmt numFmtId="191" formatCode="_-* #,##0\ &quot;F&quot;_-;\-* #,##0\ &quot;F&quot;_-;_-* &quot;-&quot;\ &quot;F&quot;_-;_-@_-"/>
    <numFmt numFmtId="192" formatCode="_-* #,##0\ _F_-;\-* #,##0\ _F_-;_-* &quot;-&quot;\ _F_-;_-@_-"/>
    <numFmt numFmtId="193" formatCode="_ * #,##0.00_)\ &quot;F&quot;_ ;_ * \(#,##0.00\)\ &quot;F&quot;_ ;_ * &quot;-&quot;??_)\ &quot;F&quot;_ ;_ @_ "/>
    <numFmt numFmtId="194" formatCode="&quot;SFr.&quot;\ #,##0.00;&quot;SFr.&quot;\ \-#,##0.00"/>
    <numFmt numFmtId="195" formatCode="&quot;SFr.&quot;\ #,##0.00;[Red]&quot;SFr.&quot;\ \-#,##0.00"/>
    <numFmt numFmtId="196" formatCode="_ * #,##0.00_)\ _$_ ;_ * \(#,##0.00\)\ _$_ ;_ * &quot;-&quot;??_)\ _$_ ;_ @_ "/>
    <numFmt numFmtId="197" formatCode="_ * #,##0.00_ ;_ * \-#,##0.00_ ;_ * &quot;-&quot;??_ ;_ @_ "/>
    <numFmt numFmtId="198" formatCode="_-* #,##0.00\ &quot;F&quot;_-;\-* #,##0.00\ &quot;F&quot;_-;_-* &quot;-&quot;??\ &quot;F&quot;_-;_-@_-"/>
    <numFmt numFmtId="199" formatCode="\$#,##0\ ;\(\$#,##0\)"/>
    <numFmt numFmtId="200" formatCode="_-[$€-2]* #&quot;,&quot;##0.00_-;\-[$€-2]* #&quot;,&quot;##0.00_-;_-[$€-2]* &quot;-&quot;??_-"/>
    <numFmt numFmtId="201" formatCode="_(* #,##0.000000_);_(* \(#,##0.000000\);_(* &quot;-&quot;??_);_(@_)"/>
    <numFmt numFmtId="202" formatCode="#&quot;,&quot;##0\ &quot;$&quot;_);[Red]\(#&quot;,&quot;##0\ &quot;$&quot;\)"/>
    <numFmt numFmtId="203" formatCode="_-* #&quot;,&quot;##0\ &quot;kr&quot;_-;\-* #&quot;,&quot;##0\ &quot;kr&quot;_-;_-* &quot;-&quot;\ &quot;kr&quot;_-;_-@_-"/>
    <numFmt numFmtId="204" formatCode="_-* #&quot;,&quot;##0.00_-;\-* #&quot;,&quot;##0.00_-;_-* &quot;-&quot;??_-;_-@_-"/>
    <numFmt numFmtId="205" formatCode="#,##0.00\ &quot;F&quot;;[Red]\-#,##0.00\ &quot;F&quot;"/>
    <numFmt numFmtId="206" formatCode="#&quot;,&quot;##0.00\ &quot;F&quot;;[Red]\-#&quot;,&quot;##0.00\ &quot;F&quot;"/>
    <numFmt numFmtId="207" formatCode="###,0&quot;.&quot;00\ &quot;F&quot;;[Red]\-###,0&quot;.&quot;00\ &quot;F&quot;"/>
    <numFmt numFmtId="208" formatCode="_-* #,##0\ _F_-;\-* #,##0\ _F_-;_-* &quot;-&quot;??\ _F_-;_-@_-"/>
    <numFmt numFmtId="209" formatCode="0.000\ "/>
    <numFmt numFmtId="210" formatCode="#&quot;,&quot;##0\ &quot;Lt&quot;;[Red]\-#&quot;,&quot;##0\ &quot;Lt&quot;"/>
    <numFmt numFmtId="211" formatCode="#,##0\ &quot;F&quot;;[Red]\-#,##0\ &quot;F&quot;"/>
    <numFmt numFmtId="212" formatCode="#,##0.00\ &quot;F&quot;;\-#,##0.00\ &quot;F&quot;"/>
    <numFmt numFmtId="213" formatCode="&quot;\&quot;#,##0.00;[Red]&quot;\&quot;\-#,##0.00"/>
    <numFmt numFmtId="214" formatCode="&quot;\&quot;#,##0;[Red]&quot;\&quot;\-#,##0"/>
    <numFmt numFmtId="215" formatCode="_-&quot;$&quot;* #&quot;,&quot;##0_-;\-&quot;$&quot;* #&quot;,&quot;##0_-;_-&quot;$&quot;* &quot;-&quot;_-;_-@_-"/>
    <numFmt numFmtId="216" formatCode="&quot;$&quot;#&quot;,&quot;##0;[Red]\-&quot;$&quot;#&quot;,&quot;##0"/>
    <numFmt numFmtId="217" formatCode="_-&quot;$&quot;* #&quot;,&quot;##0.00_-;\-&quot;$&quot;* #&quot;,&quot;##0.00_-;_-&quot;$&quot;* &quot;-&quot;??_-;_-@_-"/>
    <numFmt numFmtId="218" formatCode="_(* #.##0.00_);_(* \(#.##0.00\);_(* &quot;-&quot;??_);_(@_)"/>
    <numFmt numFmtId="219" formatCode="_(* #.##0_);_(* \(#.##0\);_(* &quot;-&quot;_);_(@_)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name val="VNI-Times"/>
    </font>
    <font>
      <sz val="12"/>
      <name val="VNI-Times"/>
    </font>
    <font>
      <sz val="13"/>
      <name val="Times New Roman"/>
      <family val="1"/>
    </font>
    <font>
      <b/>
      <sz val="16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u/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name val=".VnTime"/>
      <family val="2"/>
    </font>
    <font>
      <sz val="10"/>
      <name val="Arial"/>
      <family val="2"/>
      <charset val="204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i/>
      <u/>
      <sz val="12"/>
      <name val="Times New Roman"/>
      <family val="1"/>
    </font>
    <font>
      <b/>
      <i/>
      <u/>
      <sz val="12"/>
      <name val="Times New Roman"/>
      <family val="1"/>
    </font>
    <font>
      <sz val="11"/>
      <name val="Calibri"/>
      <family val="2"/>
      <scheme val="minor"/>
    </font>
    <font>
      <sz val="12"/>
      <name val=".VnTime"/>
      <family val="2"/>
    </font>
    <font>
      <i/>
      <sz val="8"/>
      <name val="Times New Roman"/>
      <family val="1"/>
    </font>
    <font>
      <sz val="12"/>
      <name val="Times New Roman"/>
      <family val="1"/>
      <charset val="163"/>
    </font>
    <font>
      <sz val="8"/>
      <name val="Arial"/>
      <family val="2"/>
    </font>
    <font>
      <sz val="12"/>
      <name val="Arial"/>
      <family val="2"/>
    </font>
    <font>
      <sz val="10"/>
      <name val="VNI-Times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name val="?? ??"/>
      <family val="1"/>
      <charset val="136"/>
    </font>
    <font>
      <sz val="10"/>
      <name val=".VnArial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i/>
      <sz val="12"/>
      <name val="VNI-Times"/>
    </font>
    <font>
      <sz val="9"/>
      <name val="‚l‚r –¾’©"/>
      <family val="1"/>
      <charset val="128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0"/>
      <name val="VNI-Aptima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0"/>
      <name val="MS Sans Serif"/>
      <family val="2"/>
    </font>
    <font>
      <sz val="10"/>
      <name val="Helv"/>
    </font>
    <font>
      <b/>
      <sz val="11"/>
      <name val="Helv"/>
    </font>
    <font>
      <b/>
      <sz val="12"/>
      <name val="VN-NTime"/>
    </font>
    <font>
      <sz val="11"/>
      <name val="–¾’©"/>
      <family val="1"/>
      <charset val="128"/>
    </font>
    <font>
      <sz val="13"/>
      <name val=".VnTime"/>
      <family val="2"/>
    </font>
    <font>
      <u/>
      <sz val="10"/>
      <color indexed="12"/>
      <name val="VNI-Times"/>
    </font>
    <font>
      <sz val="10"/>
      <name val=".VnAvant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0"/>
      <name val="ＭＳ Ｐ明朝"/>
      <family val="1"/>
      <charset val="128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i/>
      <sz val="14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926">
    <xf numFmtId="0" fontId="0" fillId="0" borderId="0"/>
    <xf numFmtId="168" fontId="4" fillId="0" borderId="0" applyFont="0" applyFill="0" applyBorder="0" applyAlignment="0" applyProtection="0"/>
    <xf numFmtId="0" fontId="5" fillId="0" borderId="3" applyNumberFormat="0" applyFont="0" applyAlignment="0"/>
    <xf numFmtId="0" fontId="6" fillId="0" borderId="3" applyNumberFormat="0" applyFont="0" applyAlignment="0"/>
    <xf numFmtId="171" fontId="10" fillId="0" borderId="0" applyFont="0" applyFill="0" applyBorder="0" applyAlignment="0" applyProtection="0"/>
    <xf numFmtId="0" fontId="24" fillId="0" borderId="0"/>
    <xf numFmtId="171" fontId="24" fillId="0" borderId="0" applyFont="0" applyFill="0" applyBorder="0" applyAlignment="0" applyProtection="0"/>
    <xf numFmtId="0" fontId="25" fillId="0" borderId="0"/>
    <xf numFmtId="174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4" fillId="0" borderId="0"/>
    <xf numFmtId="0" fontId="7" fillId="0" borderId="0"/>
    <xf numFmtId="0" fontId="3" fillId="0" borderId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1" fillId="0" borderId="0"/>
    <xf numFmtId="0" fontId="26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" fillId="0" borderId="0"/>
    <xf numFmtId="168" fontId="4" fillId="0" borderId="0" applyFont="0" applyFill="0" applyBorder="0" applyAlignment="0" applyProtection="0"/>
    <xf numFmtId="0" fontId="27" fillId="0" borderId="0"/>
    <xf numFmtId="0" fontId="4" fillId="0" borderId="0"/>
    <xf numFmtId="164" fontId="28" fillId="0" borderId="0" applyFont="0" applyFill="0" applyBorder="0" applyAlignment="0" applyProtection="0"/>
    <xf numFmtId="0" fontId="4" fillId="0" borderId="0"/>
    <xf numFmtId="168" fontId="28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26" fillId="0" borderId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28" fillId="0" borderId="0"/>
    <xf numFmtId="0" fontId="24" fillId="0" borderId="0"/>
    <xf numFmtId="0" fontId="26" fillId="0" borderId="0"/>
    <xf numFmtId="0" fontId="24" fillId="0" borderId="0"/>
    <xf numFmtId="0" fontId="6" fillId="0" borderId="0"/>
    <xf numFmtId="181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82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4" fontId="37" fillId="0" borderId="0" applyFont="0" applyFill="0" applyBorder="0" applyAlignment="0" applyProtection="0"/>
    <xf numFmtId="185" fontId="43" fillId="0" borderId="0" applyFont="0" applyFill="0" applyBorder="0" applyAlignment="0" applyProtection="0"/>
    <xf numFmtId="186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7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18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77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69" fontId="6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37" fillId="0" borderId="0" applyFont="0" applyFill="0" applyBorder="0" applyAlignment="0" applyProtection="0"/>
    <xf numFmtId="17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77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90" fontId="37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37" fillId="0" borderId="0" applyFont="0" applyFill="0" applyBorder="0" applyAlignment="0" applyProtection="0"/>
    <xf numFmtId="177" fontId="6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/>
    <xf numFmtId="168" fontId="48" fillId="0" borderId="0"/>
    <xf numFmtId="0" fontId="24" fillId="0" borderId="0"/>
    <xf numFmtId="0" fontId="49" fillId="0" borderId="0"/>
    <xf numFmtId="0" fontId="24" fillId="0" borderId="0"/>
    <xf numFmtId="0" fontId="50" fillId="2" borderId="0"/>
    <xf numFmtId="9" fontId="51" fillId="0" borderId="0" applyFont="0" applyFill="0" applyBorder="0" applyAlignment="0" applyProtection="0"/>
    <xf numFmtId="0" fontId="52" fillId="2" borderId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53" fillId="2" borderId="0"/>
    <xf numFmtId="0" fontId="54" fillId="0" borderId="0">
      <alignment wrapText="1"/>
    </xf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55" fillId="0" borderId="0"/>
    <xf numFmtId="0" fontId="80" fillId="13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14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4" borderId="0" applyNumberFormat="0" applyBorder="0" applyAlignment="0" applyProtection="0"/>
    <xf numFmtId="0" fontId="80" fillId="15" borderId="0" applyNumberFormat="0" applyBorder="0" applyAlignment="0" applyProtection="0"/>
    <xf numFmtId="0" fontId="80" fillId="20" borderId="0" applyNumberFormat="0" applyBorder="0" applyAlignment="0" applyProtection="0"/>
    <xf numFmtId="0" fontId="35" fillId="0" borderId="0" applyNumberFormat="0" applyAlignment="0"/>
    <xf numFmtId="193" fontId="24" fillId="0" borderId="0" applyFont="0" applyFill="0" applyBorder="0" applyAlignment="0" applyProtection="0"/>
    <xf numFmtId="0" fontId="56" fillId="0" borderId="0" applyFont="0" applyFill="0" applyBorder="0" applyAlignment="0" applyProtection="0"/>
    <xf numFmtId="194" fontId="6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5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56" fillId="0" borderId="0" applyFont="0" applyFill="0" applyBorder="0" applyAlignment="0" applyProtection="0"/>
    <xf numFmtId="185" fontId="51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56" fillId="0" borderId="0" applyFont="0" applyFill="0" applyBorder="0" applyAlignment="0" applyProtection="0"/>
    <xf numFmtId="197" fontId="51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81" fillId="4" borderId="0" applyNumberFormat="0" applyBorder="0" applyAlignment="0" applyProtection="0"/>
    <xf numFmtId="0" fontId="56" fillId="0" borderId="0"/>
    <xf numFmtId="0" fontId="57" fillId="0" borderId="0"/>
    <xf numFmtId="0" fontId="56" fillId="0" borderId="0"/>
    <xf numFmtId="0" fontId="57" fillId="0" borderId="0"/>
    <xf numFmtId="0" fontId="82" fillId="21" borderId="15" applyNumberFormat="0" applyAlignment="0" applyProtection="0"/>
    <xf numFmtId="0" fontId="58" fillId="0" borderId="0"/>
    <xf numFmtId="198" fontId="37" fillId="0" borderId="0" applyFont="0" applyFill="0" applyBorder="0" applyAlignment="0" applyProtection="0"/>
    <xf numFmtId="0" fontId="83" fillId="22" borderId="16" applyNumberFormat="0" applyAlignment="0" applyProtection="0"/>
    <xf numFmtId="1" fontId="59" fillId="0" borderId="9" applyBorder="0"/>
    <xf numFmtId="166" fontId="2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0" fontId="37" fillId="0" borderId="0" applyFont="0" applyFill="0" applyBorder="0" applyAlignment="0" applyProtection="0"/>
    <xf numFmtId="168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0" fontId="32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85" fillId="5" borderId="0" applyNumberFormat="0" applyBorder="0" applyAlignment="0" applyProtection="0"/>
    <xf numFmtId="38" fontId="35" fillId="23" borderId="0" applyNumberFormat="0" applyBorder="0" applyAlignment="0" applyProtection="0"/>
    <xf numFmtId="38" fontId="35" fillId="23" borderId="0" applyNumberFormat="0" applyBorder="0" applyAlignment="0" applyProtection="0"/>
    <xf numFmtId="0" fontId="62" fillId="0" borderId="0">
      <alignment horizontal="left"/>
    </xf>
    <xf numFmtId="0" fontId="38" fillId="0" borderId="17" applyNumberFormat="0" applyAlignment="0" applyProtection="0">
      <alignment horizontal="left" vertical="center"/>
    </xf>
    <xf numFmtId="0" fontId="38" fillId="0" borderId="14">
      <alignment horizontal="left" vertical="center"/>
    </xf>
    <xf numFmtId="0" fontId="9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6" fillId="0" borderId="18" applyNumberFormat="0" applyFill="0" applyAlignment="0" applyProtection="0"/>
    <xf numFmtId="0" fontId="86" fillId="0" borderId="0" applyNumberFormat="0" applyFill="0" applyBorder="0" applyAlignment="0" applyProtection="0"/>
    <xf numFmtId="201" fontId="6" fillId="0" borderId="0">
      <protection locked="0"/>
    </xf>
    <xf numFmtId="201" fontId="6" fillId="0" borderId="0">
      <protection locked="0"/>
    </xf>
    <xf numFmtId="192" fontId="37" fillId="0" borderId="0" applyFont="0" applyFill="0" applyBorder="0" applyAlignment="0" applyProtection="0"/>
    <xf numFmtId="10" fontId="35" fillId="23" borderId="2" applyNumberFormat="0" applyBorder="0" applyAlignment="0" applyProtection="0"/>
    <xf numFmtId="10" fontId="35" fillId="23" borderId="2" applyNumberFormat="0" applyBorder="0" applyAlignment="0" applyProtection="0"/>
    <xf numFmtId="0" fontId="87" fillId="8" borderId="15" applyNumberFormat="0" applyAlignment="0" applyProtection="0"/>
    <xf numFmtId="0" fontId="87" fillId="8" borderId="15" applyNumberFormat="0" applyAlignment="0" applyProtection="0"/>
    <xf numFmtId="0" fontId="88" fillId="0" borderId="19" applyNumberFormat="0" applyFill="0" applyAlignment="0" applyProtection="0"/>
    <xf numFmtId="38" fontId="63" fillId="0" borderId="0" applyFont="0" applyFill="0" applyBorder="0" applyAlignment="0" applyProtection="0"/>
    <xf numFmtId="4" fontId="64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65" fillId="0" borderId="20"/>
    <xf numFmtId="202" fontId="63" fillId="0" borderId="0" applyFont="0" applyFill="0" applyBorder="0" applyAlignment="0" applyProtection="0"/>
    <xf numFmtId="203" fontId="43" fillId="0" borderId="0" applyFont="0" applyFill="0" applyBorder="0" applyAlignment="0" applyProtection="0"/>
    <xf numFmtId="0" fontId="36" fillId="0" borderId="0" applyNumberFormat="0" applyFont="0" applyFill="0" applyAlignment="0"/>
    <xf numFmtId="0" fontId="89" fillId="24" borderId="0" applyNumberFormat="0" applyBorder="0" applyAlignment="0" applyProtection="0"/>
    <xf numFmtId="0" fontId="66" fillId="0" borderId="2" applyNumberFormat="0" applyFont="0" applyFill="0" applyBorder="0" applyAlignment="0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39" fillId="0" borderId="0"/>
    <xf numFmtId="0" fontId="10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0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79" fillId="0" borderId="0"/>
    <xf numFmtId="0" fontId="24" fillId="0" borderId="0"/>
    <xf numFmtId="0" fontId="37" fillId="0" borderId="0"/>
    <xf numFmtId="0" fontId="24" fillId="0" borderId="0"/>
    <xf numFmtId="0" fontId="37" fillId="0" borderId="0"/>
    <xf numFmtId="0" fontId="24" fillId="0" borderId="0"/>
    <xf numFmtId="0" fontId="37" fillId="0" borderId="0"/>
    <xf numFmtId="0" fontId="24" fillId="0" borderId="0"/>
    <xf numFmtId="0" fontId="37" fillId="0" borderId="0"/>
    <xf numFmtId="0" fontId="24" fillId="0" borderId="0"/>
    <xf numFmtId="0" fontId="37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4" fillId="0" borderId="0"/>
    <xf numFmtId="0" fontId="4" fillId="0" borderId="0"/>
    <xf numFmtId="0" fontId="10" fillId="0" borderId="0"/>
    <xf numFmtId="0" fontId="28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6" fillId="0" borderId="0"/>
    <xf numFmtId="0" fontId="10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1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34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23" borderId="0"/>
    <xf numFmtId="0" fontId="24" fillId="25" borderId="21" applyNumberFormat="0" applyFont="0" applyAlignment="0" applyProtection="0"/>
    <xf numFmtId="204" fontId="67" fillId="0" borderId="0" applyFont="0" applyFill="0" applyBorder="0" applyAlignment="0" applyProtection="0"/>
    <xf numFmtId="186" fontId="6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0" applyFont="0" applyFill="0" applyBorder="0" applyAlignment="0" applyProtection="0"/>
    <xf numFmtId="0" fontId="21" fillId="0" borderId="0"/>
    <xf numFmtId="0" fontId="90" fillId="21" borderId="22" applyNumberFormat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2" fillId="0" borderId="8">
      <alignment horizontal="center"/>
    </xf>
    <xf numFmtId="165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2" fillId="0" borderId="8">
      <alignment horizontal="center"/>
    </xf>
    <xf numFmtId="0" fontId="65" fillId="0" borderId="0"/>
    <xf numFmtId="205" fontId="68" fillId="0" borderId="12">
      <alignment horizontal="right" vertical="center"/>
    </xf>
    <xf numFmtId="205" fontId="68" fillId="0" borderId="12">
      <alignment horizontal="right" vertical="center"/>
    </xf>
    <xf numFmtId="206" fontId="68" fillId="0" borderId="12">
      <alignment horizontal="right" vertical="center"/>
    </xf>
    <xf numFmtId="206" fontId="68" fillId="0" borderId="12">
      <alignment horizontal="right" vertical="center"/>
    </xf>
    <xf numFmtId="206" fontId="68" fillId="0" borderId="12">
      <alignment horizontal="right" vertical="center"/>
    </xf>
    <xf numFmtId="205" fontId="68" fillId="0" borderId="12">
      <alignment horizontal="right" vertical="center"/>
    </xf>
    <xf numFmtId="207" fontId="68" fillId="0" borderId="12">
      <alignment horizontal="right" vertical="center"/>
    </xf>
    <xf numFmtId="207" fontId="68" fillId="0" borderId="12">
      <alignment horizontal="right" vertical="center"/>
    </xf>
    <xf numFmtId="207" fontId="68" fillId="0" borderId="12">
      <alignment horizontal="right" vertical="center"/>
    </xf>
    <xf numFmtId="207" fontId="68" fillId="0" borderId="12">
      <alignment horizontal="right" vertical="center"/>
    </xf>
    <xf numFmtId="207" fontId="68" fillId="0" borderId="12">
      <alignment horizontal="right" vertical="center"/>
    </xf>
    <xf numFmtId="207" fontId="68" fillId="0" borderId="12">
      <alignment horizontal="right" vertical="center"/>
    </xf>
    <xf numFmtId="205" fontId="68" fillId="0" borderId="12">
      <alignment horizontal="right" vertical="center"/>
    </xf>
    <xf numFmtId="191" fontId="68" fillId="0" borderId="12">
      <alignment horizontal="center"/>
    </xf>
    <xf numFmtId="191" fontId="68" fillId="0" borderId="12">
      <alignment horizontal="center"/>
    </xf>
    <xf numFmtId="208" fontId="5" fillId="0" borderId="0" applyNumberFormat="0" applyFont="0" applyFill="0" applyBorder="0" applyAlignment="0">
      <alignment horizontal="centerContinuous"/>
    </xf>
    <xf numFmtId="0" fontId="6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4" fillId="0" borderId="23" applyNumberFormat="0" applyFont="0" applyFill="0" applyAlignment="0" applyProtection="0"/>
    <xf numFmtId="209" fontId="70" fillId="0" borderId="0" applyFont="0" applyFill="0" applyBorder="0" applyAlignment="0" applyProtection="0"/>
    <xf numFmtId="210" fontId="43" fillId="0" borderId="0" applyFont="0" applyFill="0" applyBorder="0" applyAlignment="0" applyProtection="0"/>
    <xf numFmtId="211" fontId="68" fillId="0" borderId="0"/>
    <xf numFmtId="211" fontId="68" fillId="0" borderId="0"/>
    <xf numFmtId="212" fontId="68" fillId="0" borderId="2"/>
    <xf numFmtId="212" fontId="68" fillId="0" borderId="2"/>
    <xf numFmtId="17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0" fillId="0" borderId="0">
      <alignment vertical="center"/>
    </xf>
    <xf numFmtId="40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4" fillId="0" borderId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213" fontId="75" fillId="0" borderId="0" applyFont="0" applyFill="0" applyBorder="0" applyAlignment="0" applyProtection="0"/>
    <xf numFmtId="214" fontId="75" fillId="0" borderId="0" applyFont="0" applyFill="0" applyBorder="0" applyAlignment="0" applyProtection="0"/>
    <xf numFmtId="0" fontId="76" fillId="0" borderId="0"/>
    <xf numFmtId="0" fontId="36" fillId="0" borderId="0"/>
    <xf numFmtId="186" fontId="77" fillId="0" borderId="0" applyFont="0" applyFill="0" applyBorder="0" applyAlignment="0" applyProtection="0"/>
    <xf numFmtId="204" fontId="77" fillId="0" borderId="0" applyFont="0" applyFill="0" applyBorder="0" applyAlignment="0" applyProtection="0"/>
    <xf numFmtId="197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0" fontId="78" fillId="0" borderId="0"/>
    <xf numFmtId="215" fontId="77" fillId="0" borderId="0" applyFont="0" applyFill="0" applyBorder="0" applyAlignment="0" applyProtection="0"/>
    <xf numFmtId="216" fontId="45" fillId="0" borderId="0" applyFont="0" applyFill="0" applyBorder="0" applyAlignment="0" applyProtection="0"/>
    <xf numFmtId="217" fontId="77" fillId="0" borderId="0" applyFont="0" applyFill="0" applyBorder="0" applyAlignment="0" applyProtection="0"/>
    <xf numFmtId="167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1" fillId="0" borderId="0"/>
    <xf numFmtId="0" fontId="24" fillId="0" borderId="0"/>
    <xf numFmtId="168" fontId="4" fillId="0" borderId="0" applyFont="0" applyFill="0" applyBorder="0" applyAlignment="0" applyProtection="0"/>
    <xf numFmtId="0" fontId="4" fillId="0" borderId="0"/>
    <xf numFmtId="0" fontId="28" fillId="0" borderId="0"/>
    <xf numFmtId="169" fontId="4" fillId="0" borderId="0" applyFont="0" applyFill="0" applyBorder="0" applyAlignment="0" applyProtection="0"/>
    <xf numFmtId="219" fontId="28" fillId="0" borderId="0" applyFont="0" applyFill="0" applyBorder="0" applyAlignment="0" applyProtection="0"/>
    <xf numFmtId="0" fontId="28" fillId="0" borderId="0"/>
    <xf numFmtId="218" fontId="28" fillId="0" borderId="0" applyFont="0" applyFill="0" applyBorder="0" applyAlignment="0" applyProtection="0"/>
    <xf numFmtId="0" fontId="1" fillId="0" borderId="0"/>
    <xf numFmtId="0" fontId="24" fillId="0" borderId="0"/>
    <xf numFmtId="168" fontId="4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73" fontId="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/>
    <xf numFmtId="170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218" fontId="24" fillId="0" borderId="0" applyFont="0" applyFill="0" applyBorder="0" applyAlignment="0" applyProtection="0"/>
    <xf numFmtId="0" fontId="4" fillId="0" borderId="0"/>
  </cellStyleXfs>
  <cellXfs count="126">
    <xf numFmtId="0" fontId="0" fillId="0" borderId="0" xfId="0"/>
    <xf numFmtId="3" fontId="10" fillId="0" borderId="1" xfId="1" applyNumberFormat="1" applyFont="1" applyFill="1" applyBorder="1" applyAlignment="1">
      <alignment horizontal="right" vertical="center"/>
    </xf>
    <xf numFmtId="171" fontId="10" fillId="0" borderId="1" xfId="1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right" vertical="center"/>
    </xf>
    <xf numFmtId="171" fontId="13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171" fontId="12" fillId="0" borderId="1" xfId="1" applyNumberFormat="1" applyFont="1" applyFill="1" applyBorder="1" applyAlignment="1">
      <alignment horizontal="right" vertical="center"/>
    </xf>
    <xf numFmtId="171" fontId="15" fillId="0" borderId="1" xfId="1" applyNumberFormat="1" applyFont="1" applyFill="1" applyBorder="1" applyAlignment="1">
      <alignment horizontal="right" vertical="center"/>
    </xf>
    <xf numFmtId="3" fontId="13" fillId="0" borderId="1" xfId="1" applyNumberFormat="1" applyFont="1" applyFill="1" applyBorder="1" applyAlignment="1">
      <alignment horizontal="right" vertical="center"/>
    </xf>
    <xf numFmtId="171" fontId="14" fillId="0" borderId="1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/>
    </xf>
    <xf numFmtId="3" fontId="30" fillId="0" borderId="1" xfId="1" applyNumberFormat="1" applyFont="1" applyFill="1" applyBorder="1" applyAlignment="1">
      <alignment horizontal="right" vertical="center"/>
    </xf>
    <xf numFmtId="171" fontId="30" fillId="0" borderId="1" xfId="1" applyNumberFormat="1" applyFont="1" applyFill="1" applyBorder="1" applyAlignment="1">
      <alignment horizontal="right" vertical="center"/>
    </xf>
    <xf numFmtId="173" fontId="33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170" fontId="20" fillId="0" borderId="0" xfId="0" applyNumberFormat="1" applyFont="1" applyFill="1"/>
    <xf numFmtId="170" fontId="20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3" fontId="7" fillId="0" borderId="0" xfId="0" applyNumberFormat="1" applyFont="1" applyFill="1" applyAlignment="1">
      <alignment wrapText="1"/>
    </xf>
    <xf numFmtId="3" fontId="9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22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2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Fill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3" fontId="16" fillId="0" borderId="4" xfId="2" applyNumberFormat="1" applyFont="1" applyFill="1" applyBorder="1" applyAlignment="1">
      <alignment vertical="center" wrapText="1"/>
    </xf>
    <xf numFmtId="171" fontId="16" fillId="0" borderId="4" xfId="2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/>
    </xf>
    <xf numFmtId="3" fontId="16" fillId="0" borderId="1" xfId="2" applyNumberFormat="1" applyFont="1" applyFill="1" applyBorder="1" applyAlignment="1">
      <alignment vertical="center" wrapText="1"/>
    </xf>
    <xf numFmtId="171" fontId="16" fillId="0" borderId="1" xfId="2" applyNumberFormat="1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3" fontId="12" fillId="0" borderId="1" xfId="2" applyNumberFormat="1" applyFont="1" applyFill="1" applyBorder="1" applyAlignment="1">
      <alignment vertical="center" wrapText="1"/>
    </xf>
    <xf numFmtId="171" fontId="12" fillId="0" borderId="1" xfId="2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171" fontId="10" fillId="0" borderId="1" xfId="0" applyNumberFormat="1" applyFont="1" applyFill="1" applyBorder="1" applyAlignment="1">
      <alignment horizontal="right" vertical="center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 wrapText="1"/>
    </xf>
    <xf numFmtId="3" fontId="13" fillId="0" borderId="1" xfId="2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vertical="center" wrapText="1"/>
    </xf>
    <xf numFmtId="3" fontId="16" fillId="0" borderId="1" xfId="0" applyNumberFormat="1" applyFont="1" applyFill="1" applyBorder="1" applyAlignment="1">
      <alignment vertical="center"/>
    </xf>
    <xf numFmtId="171" fontId="16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1" xfId="3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vertical="center" wrapText="1"/>
    </xf>
    <xf numFmtId="0" fontId="10" fillId="0" borderId="1" xfId="3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>
      <alignment horizontal="right" vertical="center" wrapText="1"/>
    </xf>
    <xf numFmtId="171" fontId="16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171" fontId="12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171" fontId="14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171" fontId="14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2" fontId="10" fillId="0" borderId="1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3" fontId="17" fillId="0" borderId="5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31" fillId="0" borderId="0" xfId="0" applyFont="1" applyFill="1"/>
    <xf numFmtId="3" fontId="31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73" fontId="7" fillId="0" borderId="0" xfId="0" applyNumberFormat="1" applyFont="1" applyFill="1" applyAlignment="1">
      <alignment wrapText="1"/>
    </xf>
    <xf numFmtId="0" fontId="22" fillId="0" borderId="7" xfId="0" applyFont="1" applyFill="1" applyBorder="1" applyAlignment="1" applyProtection="1">
      <alignment horizontal="center" vertical="center" wrapText="1" readingOrder="1"/>
      <protection locked="0"/>
    </xf>
    <xf numFmtId="0" fontId="22" fillId="0" borderId="11" xfId="0" applyFont="1" applyFill="1" applyBorder="1" applyAlignment="1" applyProtection="1">
      <alignment horizontal="center" vertical="center" wrapText="1" readingOrder="1"/>
      <protection locked="0"/>
    </xf>
    <xf numFmtId="172" fontId="10" fillId="0" borderId="0" xfId="0" applyNumberFormat="1" applyFont="1" applyFill="1" applyAlignment="1">
      <alignment vertical="center" wrapText="1"/>
    </xf>
    <xf numFmtId="0" fontId="15" fillId="0" borderId="1" xfId="3" applyFont="1" applyFill="1" applyBorder="1" applyAlignment="1">
      <alignment vertical="center"/>
    </xf>
    <xf numFmtId="171" fontId="10" fillId="0" borderId="1" xfId="0" applyNumberFormat="1" applyFont="1" applyFill="1" applyBorder="1" applyAlignment="1">
      <alignment vertical="center"/>
    </xf>
    <xf numFmtId="171" fontId="7" fillId="0" borderId="5" xfId="0" applyNumberFormat="1" applyFont="1" applyFill="1" applyBorder="1" applyAlignment="1">
      <alignment vertical="center"/>
    </xf>
    <xf numFmtId="3" fontId="1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0" fontId="20" fillId="0" borderId="0" xfId="0" applyFont="1" applyFill="1" applyAlignment="1"/>
    <xf numFmtId="3" fontId="12" fillId="0" borderId="2" xfId="0" applyNumberFormat="1" applyFont="1" applyFill="1" applyBorder="1" applyAlignment="1" applyProtection="1">
      <alignment vertical="center" wrapText="1" readingOrder="1"/>
      <protection locked="0"/>
    </xf>
    <xf numFmtId="0" fontId="20" fillId="0" borderId="0" xfId="0" applyFont="1" applyFill="1" applyAlignment="1">
      <alignment horizontal="right"/>
    </xf>
    <xf numFmtId="0" fontId="94" fillId="0" borderId="0" xfId="0" applyFont="1" applyFill="1" applyAlignment="1">
      <alignment horizontal="center" vertical="center" wrapText="1"/>
    </xf>
    <xf numFmtId="3" fontId="12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12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12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</cellXfs>
  <cellStyles count="926">
    <cellStyle name="_x0001_" xfId="58"/>
    <cellStyle name="          _x000d__x000a_shell=progman.exe_x000d__x000a_m" xfId="59"/>
    <cellStyle name="??" xfId="60"/>
    <cellStyle name="?? [0.00]_ Att. 1- Cover" xfId="61"/>
    <cellStyle name="?? [0]" xfId="62"/>
    <cellStyle name="?? [0] 10" xfId="63"/>
    <cellStyle name="?? [0] 2" xfId="64"/>
    <cellStyle name="?? [0] 3" xfId="65"/>
    <cellStyle name="?? [0] 4" xfId="66"/>
    <cellStyle name="?? [0] 5" xfId="67"/>
    <cellStyle name="?? [0] 6" xfId="68"/>
    <cellStyle name="?? [0] 7" xfId="69"/>
    <cellStyle name="?? [0] 8" xfId="70"/>
    <cellStyle name="?? [0] 9" xfId="71"/>
    <cellStyle name="?? 10" xfId="72"/>
    <cellStyle name="?? 11" xfId="73"/>
    <cellStyle name="?? 12" xfId="74"/>
    <cellStyle name="?? 13" xfId="75"/>
    <cellStyle name="?? 14" xfId="76"/>
    <cellStyle name="?? 15" xfId="77"/>
    <cellStyle name="?? 16" xfId="78"/>
    <cellStyle name="?? 17" xfId="79"/>
    <cellStyle name="?? 18" xfId="80"/>
    <cellStyle name="?? 19" xfId="81"/>
    <cellStyle name="?? 2" xfId="82"/>
    <cellStyle name="?? 20" xfId="83"/>
    <cellStyle name="?? 21" xfId="84"/>
    <cellStyle name="?? 22" xfId="85"/>
    <cellStyle name="?? 23" xfId="86"/>
    <cellStyle name="?? 24" xfId="87"/>
    <cellStyle name="?? 25" xfId="88"/>
    <cellStyle name="?? 26" xfId="89"/>
    <cellStyle name="?? 27" xfId="90"/>
    <cellStyle name="?? 28" xfId="91"/>
    <cellStyle name="?? 29" xfId="92"/>
    <cellStyle name="?? 3" xfId="93"/>
    <cellStyle name="?? 30" xfId="94"/>
    <cellStyle name="?? 31" xfId="95"/>
    <cellStyle name="?? 4" xfId="96"/>
    <cellStyle name="?? 5" xfId="97"/>
    <cellStyle name="?? 6" xfId="98"/>
    <cellStyle name="?? 7" xfId="99"/>
    <cellStyle name="?? 8" xfId="100"/>
    <cellStyle name="?? 9" xfId="101"/>
    <cellStyle name="?_x001d_??%U©÷u&amp;H©÷9_x0008_? s_x000a__x0007__x0001__x0001_" xfId="103"/>
    <cellStyle name="?_x001d_??%U©÷u&amp;H©÷9_x0008_? s_x000a__x0007__x0001__x0001_ 2" xfId="102"/>
    <cellStyle name="???? [0.00]_List-dwg" xfId="104"/>
    <cellStyle name="????_List-dwg" xfId="105"/>
    <cellStyle name="???[0]_?? DI" xfId="106"/>
    <cellStyle name="???_?? DI" xfId="107"/>
    <cellStyle name="??[0]_BRE" xfId="108"/>
    <cellStyle name="??_ ??? ???? " xfId="109"/>
    <cellStyle name="??A? [0]_laroux_1_¢¬???¢â? " xfId="110"/>
    <cellStyle name="??A?_laroux_1_¢¬???¢â? " xfId="111"/>
    <cellStyle name="?¡±¢¥?_?¨ù??¢´¢¥_¢¬???¢â? " xfId="112"/>
    <cellStyle name="?ðÇ%U?&amp;H?_x0008_?s_x000a__x0007__x0001__x0001_" xfId="113"/>
    <cellStyle name="?ðÇ%U?&amp;H?_x0008_?s_x000a__x0007__x0001__x0001_ 10" xfId="114"/>
    <cellStyle name="?ðÇ%U?&amp;H?_x0008_?s_x000a__x0007__x0001__x0001_ 2" xfId="115"/>
    <cellStyle name="?ðÇ%U?&amp;H?_x0008_?s_x000a__x0007__x0001__x0001_ 3" xfId="116"/>
    <cellStyle name="?ðÇ%U?&amp;H?_x0008_?s_x000a__x0007__x0001__x0001_ 4" xfId="117"/>
    <cellStyle name="?ðÇ%U?&amp;H?_x0008_?s_x000a__x0007__x0001__x0001_ 5" xfId="118"/>
    <cellStyle name="?ðÇ%U?&amp;H?_x0008_?s_x000a__x0007__x0001__x0001_ 6" xfId="119"/>
    <cellStyle name="?ðÇ%U?&amp;H?_x0008_?s_x000a__x0007__x0001__x0001_ 7" xfId="120"/>
    <cellStyle name="?ðÇ%U?&amp;H?_x0008_?s_x000a__x0007__x0001__x0001_ 8" xfId="121"/>
    <cellStyle name="?ðÇ%U?&amp;H?_x0008_?s_x000a__x0007__x0001__x0001_ 9" xfId="122"/>
    <cellStyle name="_KT (2)" xfId="123"/>
    <cellStyle name="_KT (2)_1" xfId="124"/>
    <cellStyle name="_KT (2)_2" xfId="125"/>
    <cellStyle name="_KT (2)_2_TG-TH" xfId="126"/>
    <cellStyle name="_KT (2)_2_TG-TH_Book1" xfId="127"/>
    <cellStyle name="_KT (2)_3" xfId="128"/>
    <cellStyle name="_KT (2)_3_TG-TH" xfId="129"/>
    <cellStyle name="_KT (2)_3_TG-TH_PERSONAL" xfId="130"/>
    <cellStyle name="_KT (2)_3_TG-TH_PERSONAL_Book1" xfId="131"/>
    <cellStyle name="_KT (2)_3_TG-TH_PERSONAL_Tong hop KHCB 2001" xfId="132"/>
    <cellStyle name="_KT (2)_4" xfId="133"/>
    <cellStyle name="_KT (2)_4_Book1" xfId="134"/>
    <cellStyle name="_KT (2)_4_TG-TH" xfId="135"/>
    <cellStyle name="_KT (2)_5" xfId="136"/>
    <cellStyle name="_KT (2)_5_Book1" xfId="137"/>
    <cellStyle name="_KT (2)_PERSONAL" xfId="138"/>
    <cellStyle name="_KT (2)_PERSONAL_Book1" xfId="139"/>
    <cellStyle name="_KT (2)_PERSONAL_Tong hop KHCB 2001" xfId="140"/>
    <cellStyle name="_KT (2)_TG-TH" xfId="141"/>
    <cellStyle name="_KT_TG" xfId="142"/>
    <cellStyle name="_KT_TG_1" xfId="143"/>
    <cellStyle name="_KT_TG_1_Book1" xfId="144"/>
    <cellStyle name="_KT_TG_2" xfId="145"/>
    <cellStyle name="_KT_TG_2_Book1" xfId="146"/>
    <cellStyle name="_KT_TG_3" xfId="147"/>
    <cellStyle name="_KT_TG_4" xfId="148"/>
    <cellStyle name="_PERSONAL" xfId="149"/>
    <cellStyle name="_PERSONAL_Book1" xfId="150"/>
    <cellStyle name="_PERSONAL_Tong hop KHCB 2001" xfId="151"/>
    <cellStyle name="_TG-TH" xfId="152"/>
    <cellStyle name="_TG-TH_1" xfId="153"/>
    <cellStyle name="_TG-TH_1_Book1" xfId="154"/>
    <cellStyle name="_TG-TH_2" xfId="155"/>
    <cellStyle name="_TG-TH_2_Book1" xfId="156"/>
    <cellStyle name="_TG-TH_3" xfId="157"/>
    <cellStyle name="_TG-TH_4" xfId="158"/>
    <cellStyle name="=" xfId="159"/>
    <cellStyle name="=_Book1" xfId="160"/>
    <cellStyle name="•W€_STDFOR" xfId="161"/>
    <cellStyle name="•W_MARINE" xfId="162"/>
    <cellStyle name="W_STDFOR" xfId="163"/>
    <cellStyle name="1" xfId="164"/>
    <cellStyle name="¹éºÐÀ²_±âÅ¸" xfId="165"/>
    <cellStyle name="2" xfId="166"/>
    <cellStyle name="20% - Accent1 2" xfId="167"/>
    <cellStyle name="20% - Accent2 2" xfId="168"/>
    <cellStyle name="20% - Accent3 2" xfId="169"/>
    <cellStyle name="20% - Accent4 2" xfId="170"/>
    <cellStyle name="20% - Accent5 2" xfId="171"/>
    <cellStyle name="20% - Accent6 2" xfId="172"/>
    <cellStyle name="3" xfId="173"/>
    <cellStyle name="4" xfId="174"/>
    <cellStyle name="40% - Accent1 2" xfId="175"/>
    <cellStyle name="40% - Accent2 2" xfId="176"/>
    <cellStyle name="40% - Accent3 2" xfId="177"/>
    <cellStyle name="40% - Accent4 2" xfId="178"/>
    <cellStyle name="40% - Accent5 2" xfId="179"/>
    <cellStyle name="40% - Accent6 2" xfId="180"/>
    <cellStyle name="6" xfId="181"/>
    <cellStyle name="60% - Accent1 2" xfId="182"/>
    <cellStyle name="60% - Accent2 2" xfId="183"/>
    <cellStyle name="60% - Accent3 2" xfId="184"/>
    <cellStyle name="60% - Accent4 2" xfId="185"/>
    <cellStyle name="60% - Accent5 2" xfId="186"/>
    <cellStyle name="60% - Accent6 2" xfId="187"/>
    <cellStyle name="Accent1 2" xfId="188"/>
    <cellStyle name="Accent2 2" xfId="189"/>
    <cellStyle name="Accent3 2" xfId="190"/>
    <cellStyle name="Accent4 2" xfId="191"/>
    <cellStyle name="Accent5 2" xfId="192"/>
    <cellStyle name="Accent6 2" xfId="193"/>
    <cellStyle name="active" xfId="194"/>
    <cellStyle name="ÅëÈ­ [0]_±âÅ¸" xfId="195"/>
    <cellStyle name="AeE­ [0]_INQUIRY ¿µ¾÷AßAø " xfId="196"/>
    <cellStyle name="ÅëÈ­ [0]_L601CPT" xfId="197"/>
    <cellStyle name="ÅëÈ­_±âÅ¸" xfId="198"/>
    <cellStyle name="AeE­_INQUIRY ¿?¾÷AßAø " xfId="199"/>
    <cellStyle name="ÅëÈ­_L601CPT" xfId="200"/>
    <cellStyle name="ÄÞ¸¶ [0]_±âÅ¸" xfId="201"/>
    <cellStyle name="AÞ¸¶ [0]_INQUIRY ¿?¾÷AßAø " xfId="202"/>
    <cellStyle name="ÄÞ¸¶ [0]_L601CPT" xfId="203"/>
    <cellStyle name="ÄÞ¸¶_±âÅ¸" xfId="204"/>
    <cellStyle name="AÞ¸¶_INQUIRY ¿?¾÷AßAø " xfId="205"/>
    <cellStyle name="ÄÞ¸¶_L601CPT" xfId="206"/>
    <cellStyle name="AutoFormat Options" xfId="207"/>
    <cellStyle name="Bad 2" xfId="208"/>
    <cellStyle name="C?AØ_¿?¾÷CoE² " xfId="209"/>
    <cellStyle name="Ç¥ÁØ_#2(M17)_1" xfId="210"/>
    <cellStyle name="C￥AØ_¿μ¾÷CoE² " xfId="211"/>
    <cellStyle name="Ç¥ÁØ_±¸¹Ì´ëÃ¥" xfId="212"/>
    <cellStyle name="Calculation 2" xfId="213"/>
    <cellStyle name="category" xfId="214"/>
    <cellStyle name="Cerrency_Sheet2_XANGDAU" xfId="215"/>
    <cellStyle name="Comma" xfId="1" builtinId="3"/>
    <cellStyle name="Comma [0] 2" xfId="218"/>
    <cellStyle name="Comma [0] 2 10" xfId="34"/>
    <cellStyle name="Comma [0] 2 2" xfId="219"/>
    <cellStyle name="Comma [0] 2 3" xfId="220"/>
    <cellStyle name="Comma [0] 2 4" xfId="221"/>
    <cellStyle name="Comma [0] 2 5" xfId="222"/>
    <cellStyle name="Comma [0] 2 6" xfId="223"/>
    <cellStyle name="Comma [0] 2 7" xfId="224"/>
    <cellStyle name="Comma [0] 2 8" xfId="847"/>
    <cellStyle name="Comma [0] 3" xfId="225"/>
    <cellStyle name="Comma [0] 3 2" xfId="226"/>
    <cellStyle name="Comma [0] 3 3" xfId="227"/>
    <cellStyle name="Comma [0] 3 4" xfId="228"/>
    <cellStyle name="Comma [0] 3 5" xfId="229"/>
    <cellStyle name="Comma [0] 3 6" xfId="230"/>
    <cellStyle name="Comma [0] 3 7" xfId="231"/>
    <cellStyle name="Comma 10" xfId="232"/>
    <cellStyle name="Comma 10 10" xfId="233"/>
    <cellStyle name="Comma 10 11" xfId="234"/>
    <cellStyle name="Comma 10 12" xfId="849"/>
    <cellStyle name="Comma 10 2" xfId="6"/>
    <cellStyle name="Comma 10 2 2" xfId="8"/>
    <cellStyle name="Comma 10 2 2 2" xfId="236"/>
    <cellStyle name="Comma 10 2 3" xfId="235"/>
    <cellStyle name="Comma 10 3" xfId="237"/>
    <cellStyle name="Comma 10 4" xfId="238"/>
    <cellStyle name="Comma 10 5" xfId="239"/>
    <cellStyle name="Comma 10 6" xfId="240"/>
    <cellStyle name="Comma 10 7" xfId="241"/>
    <cellStyle name="Comma 10 8" xfId="242"/>
    <cellStyle name="Comma 10 9" xfId="243"/>
    <cellStyle name="Comma 11" xfId="244"/>
    <cellStyle name="Comma 11 2" xfId="245"/>
    <cellStyle name="Comma 12" xfId="337"/>
    <cellStyle name="Comma 12 2" xfId="246"/>
    <cellStyle name="Comma 13 2" xfId="247"/>
    <cellStyle name="Comma 14" xfId="49"/>
    <cellStyle name="Comma 14 2" xfId="248"/>
    <cellStyle name="Comma 14 3" xfId="843"/>
    <cellStyle name="Comma 15 2" xfId="249"/>
    <cellStyle name="Comma 16" xfId="250"/>
    <cellStyle name="Comma 16 10" xfId="251"/>
    <cellStyle name="Comma 16 11" xfId="252"/>
    <cellStyle name="Comma 16 2" xfId="253"/>
    <cellStyle name="Comma 16 3" xfId="254"/>
    <cellStyle name="Comma 16 4" xfId="255"/>
    <cellStyle name="Comma 16 5" xfId="256"/>
    <cellStyle name="Comma 16 6" xfId="257"/>
    <cellStyle name="Comma 16 7" xfId="258"/>
    <cellStyle name="Comma 16 8" xfId="259"/>
    <cellStyle name="Comma 16 9" xfId="260"/>
    <cellStyle name="Comma 17 2" xfId="261"/>
    <cellStyle name="Comma 18 2" xfId="262"/>
    <cellStyle name="Comma 2" xfId="17"/>
    <cellStyle name="Comma 2 10" xfId="264"/>
    <cellStyle name="Comma 2 10 2" xfId="265"/>
    <cellStyle name="Comma 2 11" xfId="266"/>
    <cellStyle name="Comma 2 12" xfId="263"/>
    <cellStyle name="Comma 2 13" xfId="854"/>
    <cellStyle name="Comma 2 2" xfId="267"/>
    <cellStyle name="Comma 2 2 2" xfId="268"/>
    <cellStyle name="Comma 2 2 2 10" xfId="4"/>
    <cellStyle name="Comma 2 2 2 10 2" xfId="269"/>
    <cellStyle name="Comma 2 2 2 2" xfId="270"/>
    <cellStyle name="Comma 2 2 2 3" xfId="908"/>
    <cellStyle name="Comma 2 2 3" xfId="271"/>
    <cellStyle name="Comma 2 2 3 2" xfId="917"/>
    <cellStyle name="Comma 2 2 4" xfId="272"/>
    <cellStyle name="Comma 2 2 4 2" xfId="919"/>
    <cellStyle name="Comma 2 2 5" xfId="273"/>
    <cellStyle name="Comma 2 2 6" xfId="274"/>
    <cellStyle name="Comma 2 2 7" xfId="275"/>
    <cellStyle name="Comma 2 2 8" xfId="276"/>
    <cellStyle name="Comma 2 2 9" xfId="860"/>
    <cellStyle name="Comma 2 3" xfId="277"/>
    <cellStyle name="Comma 2 3 2" xfId="278"/>
    <cellStyle name="Comma 2 3 2 2" xfId="914"/>
    <cellStyle name="Comma 2 3 3" xfId="886"/>
    <cellStyle name="Comma 2 4" xfId="279"/>
    <cellStyle name="Comma 2 4 2" xfId="280"/>
    <cellStyle name="Comma 2 4 2 2" xfId="900"/>
    <cellStyle name="Comma 2 4 3" xfId="915"/>
    <cellStyle name="Comma 2 4 4" xfId="888"/>
    <cellStyle name="Comma 2 5" xfId="281"/>
    <cellStyle name="Comma 2 5 2" xfId="282"/>
    <cellStyle name="Comma 2 5 3" xfId="893"/>
    <cellStyle name="Comma 2 6" xfId="283"/>
    <cellStyle name="Comma 2 6 2" xfId="284"/>
    <cellStyle name="Comma 2 7" xfId="285"/>
    <cellStyle name="Comma 2 7 2" xfId="286"/>
    <cellStyle name="Comma 2 8" xfId="287"/>
    <cellStyle name="Comma 2 9" xfId="288"/>
    <cellStyle name="Comma 20" xfId="289"/>
    <cellStyle name="Comma 21" xfId="290"/>
    <cellStyle name="Comma 21 2" xfId="291"/>
    <cellStyle name="Comma 21 3" xfId="292"/>
    <cellStyle name="Comma 22" xfId="293"/>
    <cellStyle name="Comma 23" xfId="294"/>
    <cellStyle name="Comma 24" xfId="295"/>
    <cellStyle name="Comma 25" xfId="296"/>
    <cellStyle name="Comma 3" xfId="15"/>
    <cellStyle name="Comma 3 10" xfId="298"/>
    <cellStyle name="Comma 3 11" xfId="297"/>
    <cellStyle name="Comma 3 12" xfId="852"/>
    <cellStyle name="Comma 3 13" xfId="921"/>
    <cellStyle name="Comma 3 2" xfId="299"/>
    <cellStyle name="Comma 3 2 2" xfId="300"/>
    <cellStyle name="Comma 3 2 3" xfId="301"/>
    <cellStyle name="Comma 3 2 4" xfId="302"/>
    <cellStyle name="Comma 3 2 5" xfId="303"/>
    <cellStyle name="Comma 3 2 6" xfId="304"/>
    <cellStyle name="Comma 3 2 7" xfId="305"/>
    <cellStyle name="Comma 3 2 8" xfId="306"/>
    <cellStyle name="Comma 3 2 9" xfId="903"/>
    <cellStyle name="Comma 3 3" xfId="307"/>
    <cellStyle name="Comma 3 4" xfId="308"/>
    <cellStyle name="Comma 3 5" xfId="309"/>
    <cellStyle name="Comma 3 6" xfId="310"/>
    <cellStyle name="Comma 3 7" xfId="311"/>
    <cellStyle name="Comma 3 8" xfId="312"/>
    <cellStyle name="Comma 3 9" xfId="313"/>
    <cellStyle name="Comma 4" xfId="314"/>
    <cellStyle name="Comma 4 2" xfId="315"/>
    <cellStyle name="Comma 4 2 2" xfId="316"/>
    <cellStyle name="Comma 4 2 2 2" xfId="317"/>
    <cellStyle name="Comma 4 2 2 2 2" xfId="912"/>
    <cellStyle name="Comma 4 2 2 2 3" xfId="884"/>
    <cellStyle name="Comma 4 2 2 3" xfId="318"/>
    <cellStyle name="Comma 4 2 2 3 2" xfId="890"/>
    <cellStyle name="Comma 4 2 2 4" xfId="319"/>
    <cellStyle name="Comma 4 2 2 4 2" xfId="895"/>
    <cellStyle name="Comma 4 2 2 5" xfId="320"/>
    <cellStyle name="Comma 4 2 2 6" xfId="321"/>
    <cellStyle name="Comma 4 2 2 7" xfId="322"/>
    <cellStyle name="Comma 4 2 2 8" xfId="323"/>
    <cellStyle name="Comma 4 2 2 9" xfId="882"/>
    <cellStyle name="Comma 4 2 3" xfId="324"/>
    <cellStyle name="Comma 4 2 4" xfId="325"/>
    <cellStyle name="Comma 4 2 5" xfId="326"/>
    <cellStyle name="Comma 4 2 6" xfId="327"/>
    <cellStyle name="Comma 4 2 7" xfId="328"/>
    <cellStyle name="Comma 4 2 8" xfId="858"/>
    <cellStyle name="Comma 4 3" xfId="329"/>
    <cellStyle name="Comma 4 3 2" xfId="905"/>
    <cellStyle name="Comma 4 4" xfId="330"/>
    <cellStyle name="Comma 4 5" xfId="855"/>
    <cellStyle name="Comma 43" xfId="16"/>
    <cellStyle name="Comma 44" xfId="19"/>
    <cellStyle name="Comma 44 2" xfId="46"/>
    <cellStyle name="Comma 45" xfId="31"/>
    <cellStyle name="Comma 47" xfId="40"/>
    <cellStyle name="Comma 5" xfId="331"/>
    <cellStyle name="Comma 5 2" xfId="332"/>
    <cellStyle name="Comma 5 3" xfId="924"/>
    <cellStyle name="Comma 6" xfId="333"/>
    <cellStyle name="Comma 6 2" xfId="334"/>
    <cellStyle name="Comma 6 2 2" xfId="922"/>
    <cellStyle name="Comma 6 3" xfId="883"/>
    <cellStyle name="Comma 7" xfId="335"/>
    <cellStyle name="Comma 7 2" xfId="336"/>
    <cellStyle name="Comma 7 3" xfId="887"/>
    <cellStyle name="Comma 8" xfId="36"/>
    <cellStyle name="Comma 8 2" xfId="338"/>
    <cellStyle name="Comma 9" xfId="846"/>
    <cellStyle name="Comma 9 2" xfId="339"/>
    <cellStyle name="Comma0" xfId="340"/>
    <cellStyle name="Comma0 10" xfId="341"/>
    <cellStyle name="Comma0 2" xfId="342"/>
    <cellStyle name="Comma0 3" xfId="343"/>
    <cellStyle name="Comma0 4" xfId="344"/>
    <cellStyle name="Comma0 5" xfId="345"/>
    <cellStyle name="Comma0 6" xfId="346"/>
    <cellStyle name="Comma0 7" xfId="347"/>
    <cellStyle name="Comma0 8" xfId="348"/>
    <cellStyle name="Comma0 9" xfId="349"/>
    <cellStyle name="Currency0" xfId="350"/>
    <cellStyle name="Currency0 10" xfId="351"/>
    <cellStyle name="Currency0 2" xfId="352"/>
    <cellStyle name="Currency0 3" xfId="353"/>
    <cellStyle name="Currency0 4" xfId="354"/>
    <cellStyle name="Currency0 5" xfId="355"/>
    <cellStyle name="Currency0 6" xfId="356"/>
    <cellStyle name="Currency0 7" xfId="357"/>
    <cellStyle name="Currency0 8" xfId="358"/>
    <cellStyle name="Currency0 9" xfId="359"/>
    <cellStyle name="Check Cell 2" xfId="216"/>
    <cellStyle name="CHUONG" xfId="217"/>
    <cellStyle name="Date" xfId="360"/>
    <cellStyle name="Date 10" xfId="361"/>
    <cellStyle name="Date 2" xfId="362"/>
    <cellStyle name="Date 3" xfId="363"/>
    <cellStyle name="Date 4" xfId="364"/>
    <cellStyle name="Date 5" xfId="365"/>
    <cellStyle name="Date 6" xfId="366"/>
    <cellStyle name="Date 7" xfId="367"/>
    <cellStyle name="Date 8" xfId="368"/>
    <cellStyle name="Date 9" xfId="369"/>
    <cellStyle name="Dezimal [0]_UXO VII" xfId="370"/>
    <cellStyle name="Dezimal_UXO VII" xfId="371"/>
    <cellStyle name="dtchi98" xfId="3"/>
    <cellStyle name="dtchi98c" xfId="2"/>
    <cellStyle name="Euro" xfId="372"/>
    <cellStyle name="Explanatory Text 2" xfId="373"/>
    <cellStyle name="F2" xfId="374"/>
    <cellStyle name="F2 2" xfId="375"/>
    <cellStyle name="F2 2 2" xfId="376"/>
    <cellStyle name="F2 2 3" xfId="377"/>
    <cellStyle name="F2 3" xfId="378"/>
    <cellStyle name="F2 3 2" xfId="379"/>
    <cellStyle name="F2 3 3" xfId="380"/>
    <cellStyle name="F2 4" xfId="381"/>
    <cellStyle name="F2 4 2" xfId="382"/>
    <cellStyle name="F2 4 3" xfId="383"/>
    <cellStyle name="F3" xfId="384"/>
    <cellStyle name="F3 2" xfId="385"/>
    <cellStyle name="F3 2 2" xfId="386"/>
    <cellStyle name="F3 2 3" xfId="387"/>
    <cellStyle name="F3 3" xfId="388"/>
    <cellStyle name="F3 3 2" xfId="389"/>
    <cellStyle name="F3 3 3" xfId="390"/>
    <cellStyle name="F3 4" xfId="391"/>
    <cellStyle name="F3 4 2" xfId="392"/>
    <cellStyle name="F3 4 3" xfId="393"/>
    <cellStyle name="F4" xfId="394"/>
    <cellStyle name="F4 2" xfId="395"/>
    <cellStyle name="F4 2 2" xfId="396"/>
    <cellStyle name="F4 2 3" xfId="397"/>
    <cellStyle name="F4 3" xfId="398"/>
    <cellStyle name="F4 3 2" xfId="399"/>
    <cellStyle name="F4 3 3" xfId="400"/>
    <cellStyle name="F4 4" xfId="401"/>
    <cellStyle name="F4 4 2" xfId="402"/>
    <cellStyle name="F4 4 3" xfId="403"/>
    <cellStyle name="F5" xfId="404"/>
    <cellStyle name="F5 2" xfId="405"/>
    <cellStyle name="F5 2 2" xfId="406"/>
    <cellStyle name="F5 2 3" xfId="407"/>
    <cellStyle name="F5 3" xfId="408"/>
    <cellStyle name="F5 3 2" xfId="409"/>
    <cellStyle name="F5 3 3" xfId="410"/>
    <cellStyle name="F5 4" xfId="411"/>
    <cellStyle name="F5 4 2" xfId="412"/>
    <cellStyle name="F5 4 3" xfId="413"/>
    <cellStyle name="F6" xfId="414"/>
    <cellStyle name="F6 2" xfId="415"/>
    <cellStyle name="F6 2 2" xfId="416"/>
    <cellStyle name="F6 2 3" xfId="417"/>
    <cellStyle name="F6 3" xfId="418"/>
    <cellStyle name="F6 3 2" xfId="419"/>
    <cellStyle name="F6 3 3" xfId="420"/>
    <cellStyle name="F6 4" xfId="421"/>
    <cellStyle name="F6 4 2" xfId="422"/>
    <cellStyle name="F6 4 3" xfId="423"/>
    <cellStyle name="F7" xfId="424"/>
    <cellStyle name="F7 2" xfId="425"/>
    <cellStyle name="F7 2 2" xfId="426"/>
    <cellStyle name="F7 2 3" xfId="427"/>
    <cellStyle name="F7 3" xfId="428"/>
    <cellStyle name="F7 3 2" xfId="429"/>
    <cellStyle name="F7 3 3" xfId="430"/>
    <cellStyle name="F7 4" xfId="431"/>
    <cellStyle name="F7 4 2" xfId="432"/>
    <cellStyle name="F7 4 3" xfId="433"/>
    <cellStyle name="F8" xfId="434"/>
    <cellStyle name="F8 2" xfId="435"/>
    <cellStyle name="F8 2 2" xfId="436"/>
    <cellStyle name="F8 2 3" xfId="437"/>
    <cellStyle name="F8 3" xfId="438"/>
    <cellStyle name="F8 3 2" xfId="439"/>
    <cellStyle name="F8 3 3" xfId="440"/>
    <cellStyle name="F8 4" xfId="441"/>
    <cellStyle name="F8 4 2" xfId="442"/>
    <cellStyle name="F8 4 3" xfId="443"/>
    <cellStyle name="Fixed" xfId="444"/>
    <cellStyle name="Fixed 10" xfId="445"/>
    <cellStyle name="Fixed 2" xfId="446"/>
    <cellStyle name="Fixed 3" xfId="447"/>
    <cellStyle name="Fixed 4" xfId="448"/>
    <cellStyle name="Fixed 5" xfId="449"/>
    <cellStyle name="Fixed 6" xfId="450"/>
    <cellStyle name="Fixed 7" xfId="451"/>
    <cellStyle name="Fixed 8" xfId="452"/>
    <cellStyle name="Fixed 9" xfId="453"/>
    <cellStyle name="Good 2" xfId="454"/>
    <cellStyle name="Grey" xfId="455"/>
    <cellStyle name="Grey 2" xfId="456"/>
    <cellStyle name="HEADER" xfId="457"/>
    <cellStyle name="Header1" xfId="458"/>
    <cellStyle name="Header2" xfId="459"/>
    <cellStyle name="Heading 1 2" xfId="460"/>
    <cellStyle name="Heading 2 2" xfId="461"/>
    <cellStyle name="Heading 3 2" xfId="462"/>
    <cellStyle name="Heading 4 2" xfId="463"/>
    <cellStyle name="Heading1" xfId="464"/>
    <cellStyle name="Heading2" xfId="465"/>
    <cellStyle name="i·0" xfId="466"/>
    <cellStyle name="Input [yellow]" xfId="467"/>
    <cellStyle name="Input [yellow] 2" xfId="468"/>
    <cellStyle name="Input 2" xfId="469"/>
    <cellStyle name="Input 3" xfId="470"/>
    <cellStyle name="Linked Cell 2" xfId="471"/>
    <cellStyle name="Migliaia (0)_CALPREZZ" xfId="472"/>
    <cellStyle name="Migliaia_ PESO ELETTR." xfId="473"/>
    <cellStyle name="Millares [0]_Well Timing" xfId="474"/>
    <cellStyle name="Millares_Well Timing" xfId="475"/>
    <cellStyle name="Model" xfId="476"/>
    <cellStyle name="Moneda [0]_Well Timing" xfId="477"/>
    <cellStyle name="Moneda_Well Timing" xfId="478"/>
    <cellStyle name="n" xfId="479"/>
    <cellStyle name="Neutral 2" xfId="480"/>
    <cellStyle name="ÑONVÒ" xfId="481"/>
    <cellStyle name="Normal" xfId="0" builtinId="0"/>
    <cellStyle name="Normal - Style1" xfId="482"/>
    <cellStyle name="Normal - Style1 10" xfId="43"/>
    <cellStyle name="Normal - Style1 2" xfId="483"/>
    <cellStyle name="Normal - Style1 3" xfId="484"/>
    <cellStyle name="Normal - Style1 3 2" xfId="485"/>
    <cellStyle name="Normal - Style1 3 3" xfId="486"/>
    <cellStyle name="Normal - Style1 4" xfId="487"/>
    <cellStyle name="Normal - Style1 4 2" xfId="488"/>
    <cellStyle name="Normal - Style1 4 3" xfId="489"/>
    <cellStyle name="Normal - Style1 5" xfId="490"/>
    <cellStyle name="Normal - Style1 5 2" xfId="491"/>
    <cellStyle name="Normal - Style1 5 3" xfId="492"/>
    <cellStyle name="Normal - Style1 6" xfId="493"/>
    <cellStyle name="Normal - Style1 7" xfId="494"/>
    <cellStyle name="Normal - Style1 8" xfId="495"/>
    <cellStyle name="Normal - Style1 9" xfId="496"/>
    <cellStyle name="Normal 10" xfId="7"/>
    <cellStyle name="Normal 10 10" xfId="498"/>
    <cellStyle name="Normal 10 11" xfId="499"/>
    <cellStyle name="Normal 10 12" xfId="850"/>
    <cellStyle name="Normal 10 13" xfId="497"/>
    <cellStyle name="Normal 10 2" xfId="500"/>
    <cellStyle name="Normal 10 2 2" xfId="909"/>
    <cellStyle name="Normal 10 2 3" xfId="842"/>
    <cellStyle name="Normal 10 3" xfId="501"/>
    <cellStyle name="Normal 10 4" xfId="502"/>
    <cellStyle name="Normal 10 5" xfId="503"/>
    <cellStyle name="Normal 10 6" xfId="504"/>
    <cellStyle name="Normal 10 7" xfId="505"/>
    <cellStyle name="Normal 10 8" xfId="506"/>
    <cellStyle name="Normal 10 9" xfId="507"/>
    <cellStyle name="Normal 100" xfId="28"/>
    <cellStyle name="Normal 11" xfId="508"/>
    <cellStyle name="Normal 112" xfId="54"/>
    <cellStyle name="Normal 115" xfId="52"/>
    <cellStyle name="Normal 12" xfId="509"/>
    <cellStyle name="Normal 12 2" xfId="510"/>
    <cellStyle name="Normal 12 3" xfId="923"/>
    <cellStyle name="Normal 13" xfId="511"/>
    <cellStyle name="Normal 13 10" xfId="512"/>
    <cellStyle name="Normal 13 2" xfId="513"/>
    <cellStyle name="Normal 13 2 2" xfId="910"/>
    <cellStyle name="Normal 13 3" xfId="514"/>
    <cellStyle name="Normal 13 4" xfId="515"/>
    <cellStyle name="Normal 13 5" xfId="516"/>
    <cellStyle name="Normal 13 6" xfId="517"/>
    <cellStyle name="Normal 13 7" xfId="518"/>
    <cellStyle name="Normal 13 8" xfId="519"/>
    <cellStyle name="Normal 13 9" xfId="520"/>
    <cellStyle name="Normal 14" xfId="521"/>
    <cellStyle name="Normal 14 2" xfId="522"/>
    <cellStyle name="Normal 14 3" xfId="523"/>
    <cellStyle name="Normal 14 4" xfId="524"/>
    <cellStyle name="Normal 14 5" xfId="525"/>
    <cellStyle name="Normal 14 6" xfId="526"/>
    <cellStyle name="Normal 14 7" xfId="527"/>
    <cellStyle name="Normal 14 8" xfId="528"/>
    <cellStyle name="Normal 14 9" xfId="529"/>
    <cellStyle name="Normal 15" xfId="51"/>
    <cellStyle name="Normal 15 2" xfId="530"/>
    <cellStyle name="Normal 15 2 2" xfId="911"/>
    <cellStyle name="Normal 15 3" xfId="531"/>
    <cellStyle name="Normal 15 4" xfId="532"/>
    <cellStyle name="Normal 15 5" xfId="533"/>
    <cellStyle name="Normal 15 6" xfId="534"/>
    <cellStyle name="Normal 15 7" xfId="535"/>
    <cellStyle name="Normal 15 8" xfId="536"/>
    <cellStyle name="Normal 15 9" xfId="537"/>
    <cellStyle name="Normal 16" xfId="538"/>
    <cellStyle name="Normal 16 2" xfId="539"/>
    <cellStyle name="Normal 16 2 2" xfId="540"/>
    <cellStyle name="Normal 16 3" xfId="541"/>
    <cellStyle name="Normal 16 4" xfId="542"/>
    <cellStyle name="Normal 16 5" xfId="543"/>
    <cellStyle name="Normal 16 6" xfId="544"/>
    <cellStyle name="Normal 16 7" xfId="545"/>
    <cellStyle name="Normal 16 8" xfId="546"/>
    <cellStyle name="Normal 16 9" xfId="547"/>
    <cellStyle name="Normal 17" xfId="5"/>
    <cellStyle name="Normal 17 2" xfId="548"/>
    <cellStyle name="Normal 17 3" xfId="549"/>
    <cellStyle name="Normal 18" xfId="53"/>
    <cellStyle name="Normal 18 10" xfId="550"/>
    <cellStyle name="Normal 18 11" xfId="551"/>
    <cellStyle name="Normal 18 2" xfId="552"/>
    <cellStyle name="Normal 18 2 2" xfId="553"/>
    <cellStyle name="Normal 18 3" xfId="554"/>
    <cellStyle name="Normal 18 4" xfId="555"/>
    <cellStyle name="Normal 18 5" xfId="556"/>
    <cellStyle name="Normal 18 6" xfId="557"/>
    <cellStyle name="Normal 18 7" xfId="558"/>
    <cellStyle name="Normal 18 8" xfId="559"/>
    <cellStyle name="Normal 18 9" xfId="560"/>
    <cellStyle name="Normal 19" xfId="561"/>
    <cellStyle name="Normal 19 2" xfId="562"/>
    <cellStyle name="Normal 2" xfId="563"/>
    <cellStyle name="Normal 2 10" xfId="564"/>
    <cellStyle name="Normal 2 10 2" xfId="845"/>
    <cellStyle name="Normal 2 11" xfId="565"/>
    <cellStyle name="Normal 2 12" xfId="566"/>
    <cellStyle name="Normal 2 13" xfId="853"/>
    <cellStyle name="Normal 2 2" xfId="35"/>
    <cellStyle name="Normal 2 2 10" xfId="567"/>
    <cellStyle name="Normal 2 2 11" xfId="568"/>
    <cellStyle name="Normal 2 2 12" xfId="18"/>
    <cellStyle name="Normal 2 2 2" xfId="569"/>
    <cellStyle name="Normal 2 2 2 2" xfId="20"/>
    <cellStyle name="Normal 2 2 2 2 2" xfId="925"/>
    <cellStyle name="Normal 2 2 2 3" xfId="570"/>
    <cellStyle name="Normal 2 2 2 4" xfId="571"/>
    <cellStyle name="Normal 2 2 2 5" xfId="572"/>
    <cellStyle name="Normal 2 2 2 6" xfId="573"/>
    <cellStyle name="Normal 2 2 2 7" xfId="574"/>
    <cellStyle name="Normal 2 2 2 8" xfId="575"/>
    <cellStyle name="Normal 2 2 3" xfId="576"/>
    <cellStyle name="Normal 2 2 3 2" xfId="577"/>
    <cellStyle name="Normal 2 2 4" xfId="578"/>
    <cellStyle name="Normal 2 2 5" xfId="579"/>
    <cellStyle name="Normal 2 2 6" xfId="580"/>
    <cellStyle name="Normal 2 2 7" xfId="581"/>
    <cellStyle name="Normal 2 2 8" xfId="582"/>
    <cellStyle name="Normal 2 2 9" xfId="583"/>
    <cellStyle name="Normal 2 3" xfId="584"/>
    <cellStyle name="Normal 2 3 2" xfId="841"/>
    <cellStyle name="Normal 2 3 3" xfId="844"/>
    <cellStyle name="Normal 2 3 4" xfId="892"/>
    <cellStyle name="Normal 2 4" xfId="585"/>
    <cellStyle name="Normal 2 4 2" xfId="586"/>
    <cellStyle name="Normal 2 4 3" xfId="901"/>
    <cellStyle name="Normal 2 5" xfId="587"/>
    <cellStyle name="Normal 2 5 2" xfId="588"/>
    <cellStyle name="Normal 2 6" xfId="589"/>
    <cellStyle name="Normal 2 6 2" xfId="590"/>
    <cellStyle name="Normal 2 7" xfId="591"/>
    <cellStyle name="Normal 2 7 2" xfId="592"/>
    <cellStyle name="Normal 2 8" xfId="593"/>
    <cellStyle name="Normal 2 8 2" xfId="594"/>
    <cellStyle name="Normal 2 9" xfId="595"/>
    <cellStyle name="Normal 2_BIEU MAU" xfId="848"/>
    <cellStyle name="Normal 20" xfId="596"/>
    <cellStyle name="Normal 20 2" xfId="597"/>
    <cellStyle name="Normal 21" xfId="598"/>
    <cellStyle name="Normal 21 2" xfId="599"/>
    <cellStyle name="Normal 21 3" xfId="600"/>
    <cellStyle name="Normal 22" xfId="601"/>
    <cellStyle name="Normal 23" xfId="39"/>
    <cellStyle name="Normal 23 2" xfId="602"/>
    <cellStyle name="Normal 23 3" xfId="851"/>
    <cellStyle name="Normal 24" xfId="13"/>
    <cellStyle name="Normal 24 2" xfId="603"/>
    <cellStyle name="Normal 25" xfId="23"/>
    <cellStyle name="Normal 25 2" xfId="605"/>
    <cellStyle name="Normal 25 3" xfId="604"/>
    <cellStyle name="Normal 26" xfId="57"/>
    <cellStyle name="Normal 26 2" xfId="606"/>
    <cellStyle name="Normal 27 2" xfId="607"/>
    <cellStyle name="Normal 28" xfId="608"/>
    <cellStyle name="Normal 29" xfId="861"/>
    <cellStyle name="Normal 3" xfId="38"/>
    <cellStyle name="Normal 3 10" xfId="610"/>
    <cellStyle name="Normal 3 11" xfId="611"/>
    <cellStyle name="Normal 3 12" xfId="609"/>
    <cellStyle name="Normal 3 2" xfId="45"/>
    <cellStyle name="Normal 3 2 10" xfId="613"/>
    <cellStyle name="Normal 3 2 11" xfId="612"/>
    <cellStyle name="Normal 3 2 2" xfId="614"/>
    <cellStyle name="Normal 3 2 2 2" xfId="615"/>
    <cellStyle name="Normal 3 2 3" xfId="616"/>
    <cellStyle name="Normal 3 2 3 2" xfId="617"/>
    <cellStyle name="Normal 3 2 4" xfId="618"/>
    <cellStyle name="Normal 3 2 4 2" xfId="619"/>
    <cellStyle name="Normal 3 2 5" xfId="620"/>
    <cellStyle name="Normal 3 2 5 2" xfId="621"/>
    <cellStyle name="Normal 3 2 6" xfId="622"/>
    <cellStyle name="Normal 3 2 6 2" xfId="623"/>
    <cellStyle name="Normal 3 2 7" xfId="624"/>
    <cellStyle name="Normal 3 2 7 2" xfId="625"/>
    <cellStyle name="Normal 3 2 8" xfId="626"/>
    <cellStyle name="Normal 3 2 9" xfId="627"/>
    <cellStyle name="Normal 3 3" xfId="628"/>
    <cellStyle name="Normal 3 3 2" xfId="629"/>
    <cellStyle name="Normal 3 3 3" xfId="904"/>
    <cellStyle name="Normal 3 4" xfId="630"/>
    <cellStyle name="Normal 3 4 2" xfId="631"/>
    <cellStyle name="Normal 3 5" xfId="632"/>
    <cellStyle name="Normal 3 5 2" xfId="633"/>
    <cellStyle name="Normal 3 6" xfId="634"/>
    <cellStyle name="Normal 3 6 2" xfId="635"/>
    <cellStyle name="Normal 3 7" xfId="636"/>
    <cellStyle name="Normal 3 7 2" xfId="637"/>
    <cellStyle name="Normal 3 8" xfId="638"/>
    <cellStyle name="Normal 3 9" xfId="639"/>
    <cellStyle name="Normal 30" xfId="862"/>
    <cellStyle name="Normal 31" xfId="863"/>
    <cellStyle name="Normal 32" xfId="640"/>
    <cellStyle name="Normal 32 2" xfId="864"/>
    <cellStyle name="Normal 33" xfId="641"/>
    <cellStyle name="Normal 34" xfId="642"/>
    <cellStyle name="Normal 34 2" xfId="865"/>
    <cellStyle name="Normal 35" xfId="643"/>
    <cellStyle name="Normal 36" xfId="644"/>
    <cellStyle name="Normal 36 2" xfId="866"/>
    <cellStyle name="Normal 37" xfId="867"/>
    <cellStyle name="Normal 38" xfId="645"/>
    <cellStyle name="Normal 38 2" xfId="868"/>
    <cellStyle name="Normal 39" xfId="869"/>
    <cellStyle name="Normal 4" xfId="12"/>
    <cellStyle name="Normal 4 10" xfId="647"/>
    <cellStyle name="Normal 4 11" xfId="648"/>
    <cellStyle name="Normal 4 12" xfId="646"/>
    <cellStyle name="Normal 4 2" xfId="649"/>
    <cellStyle name="Normal 4 2 2" xfId="650"/>
    <cellStyle name="Normal 4 2 3" xfId="906"/>
    <cellStyle name="Normal 4 3" xfId="651"/>
    <cellStyle name="Normal 4 3 2" xfId="32"/>
    <cellStyle name="Normal 4 4" xfId="652"/>
    <cellStyle name="Normal 4 5" xfId="653"/>
    <cellStyle name="Normal 4 6" xfId="654"/>
    <cellStyle name="Normal 4 7" xfId="655"/>
    <cellStyle name="Normal 4 8" xfId="656"/>
    <cellStyle name="Normal 4 9" xfId="657"/>
    <cellStyle name="Normal 4_11. HTMT dot 3.so KH.thaythe" xfId="658"/>
    <cellStyle name="Normal 40" xfId="870"/>
    <cellStyle name="Normal 41" xfId="871"/>
    <cellStyle name="Normal 42" xfId="872"/>
    <cellStyle name="Normal 43" xfId="873"/>
    <cellStyle name="Normal 44" xfId="874"/>
    <cellStyle name="Normal 45" xfId="875"/>
    <cellStyle name="Normal 47" xfId="876"/>
    <cellStyle name="Normal 48" xfId="877"/>
    <cellStyle name="Normal 49" xfId="878"/>
    <cellStyle name="Normal 5" xfId="14"/>
    <cellStyle name="Normal 5 2" xfId="44"/>
    <cellStyle name="Normal 5 2 2" xfId="660"/>
    <cellStyle name="Normal 5 2 3" xfId="907"/>
    <cellStyle name="Normal 5 3" xfId="661"/>
    <cellStyle name="Normal 5 4" xfId="659"/>
    <cellStyle name="Normal 5 5" xfId="856"/>
    <cellStyle name="Normal 50" xfId="879"/>
    <cellStyle name="Normal 51" xfId="880"/>
    <cellStyle name="Normal 55" xfId="9"/>
    <cellStyle name="Normal 56" xfId="10"/>
    <cellStyle name="Normal 57" xfId="11"/>
    <cellStyle name="Normal 58" xfId="22"/>
    <cellStyle name="Normal 59" xfId="37"/>
    <cellStyle name="Normal 6" xfId="662"/>
    <cellStyle name="Normal 6 2" xfId="33"/>
    <cellStyle name="Normal 6 2 2" xfId="663"/>
    <cellStyle name="Normal 6 2 3" xfId="859"/>
    <cellStyle name="Normal 6 3" xfId="664"/>
    <cellStyle name="Normal 60" xfId="30"/>
    <cellStyle name="Normal 61" xfId="41"/>
    <cellStyle name="Normal 62" xfId="42"/>
    <cellStyle name="Normal 64" xfId="47"/>
    <cellStyle name="Normal 7" xfId="665"/>
    <cellStyle name="Normal 7 2" xfId="666"/>
    <cellStyle name="Normal 7 2 2" xfId="885"/>
    <cellStyle name="Normal 7 2 2 2" xfId="913"/>
    <cellStyle name="Normal 7 2 3" xfId="889"/>
    <cellStyle name="Normal 7 2 3 2" xfId="899"/>
    <cellStyle name="Normal 7 2 3 2 3" xfId="916"/>
    <cellStyle name="Normal 7 2 4" xfId="891"/>
    <cellStyle name="Normal 7 2 4 2" xfId="896"/>
    <cellStyle name="Normal 7 2 5" xfId="894"/>
    <cellStyle name="Normal 7 2 6" xfId="881"/>
    <cellStyle name="Normal 7 3" xfId="667"/>
    <cellStyle name="Normal 7 3 2" xfId="897"/>
    <cellStyle name="Normal 7 4" xfId="898"/>
    <cellStyle name="Normal 7 5" xfId="857"/>
    <cellStyle name="Normal 74" xfId="50"/>
    <cellStyle name="Normal 78" xfId="24"/>
    <cellStyle name="Normal 79" xfId="25"/>
    <cellStyle name="Normal 8" xfId="668"/>
    <cellStyle name="Normal 8 10" xfId="669"/>
    <cellStyle name="Normal 8 11" xfId="918"/>
    <cellStyle name="Normal 8 2" xfId="670"/>
    <cellStyle name="Normal 8 3" xfId="671"/>
    <cellStyle name="Normal 8 4" xfId="672"/>
    <cellStyle name="Normal 8 5" xfId="673"/>
    <cellStyle name="Normal 8 6" xfId="674"/>
    <cellStyle name="Normal 8 7" xfId="675"/>
    <cellStyle name="Normal 8 8" xfId="676"/>
    <cellStyle name="Normal 8 9" xfId="677"/>
    <cellStyle name="Normal 82" xfId="29"/>
    <cellStyle name="Normal 85" xfId="48"/>
    <cellStyle name="Normal 87" xfId="55"/>
    <cellStyle name="Normal 9" xfId="678"/>
    <cellStyle name="Normal 9 10" xfId="679"/>
    <cellStyle name="Normal 9 11" xfId="920"/>
    <cellStyle name="Normal 9 2" xfId="680"/>
    <cellStyle name="Normal 9 2 2" xfId="56"/>
    <cellStyle name="Normal 9 3" xfId="681"/>
    <cellStyle name="Normal 9 4" xfId="682"/>
    <cellStyle name="Normal 9 5" xfId="683"/>
    <cellStyle name="Normal 9 6" xfId="684"/>
    <cellStyle name="Normal 9 7" xfId="685"/>
    <cellStyle name="Normal 9 8" xfId="686"/>
    <cellStyle name="Normal 9 9" xfId="687"/>
    <cellStyle name="Normal 90" xfId="21"/>
    <cellStyle name="Normal 91" xfId="27"/>
    <cellStyle name="Normal 95" xfId="26"/>
    <cellStyle name="Normale_ PESO ELETTR." xfId="688"/>
    <cellStyle name="Note 2" xfId="689"/>
    <cellStyle name="Œ…‹æØ‚è [0.00]_laroux" xfId="690"/>
    <cellStyle name="Œ…‹æØ‚è_laroux" xfId="691"/>
    <cellStyle name="oft Excel]_x000d__x000a_Comment=The open=/f lines load custom functions into the Paste Function list._x000d__x000a_Maximized=2_x000d__x000a_Basics=1_x000d__x000a_A" xfId="692"/>
    <cellStyle name="oft Excel]_x000d__x000a_Comment=The open=/f lines load custom functions into the Paste Function list._x000d__x000a_Maximized=3_x000d__x000a_Basics=1_x000d__x000a_A" xfId="693"/>
    <cellStyle name="omma [0]_Mktg Prog" xfId="694"/>
    <cellStyle name="ormal_Sheet1_1" xfId="695"/>
    <cellStyle name="Output 2" xfId="696"/>
    <cellStyle name="Percent [2]" xfId="697"/>
    <cellStyle name="Percent [2] 10" xfId="698"/>
    <cellStyle name="Percent [2] 2" xfId="699"/>
    <cellStyle name="Percent [2] 3" xfId="700"/>
    <cellStyle name="Percent [2] 3 2" xfId="701"/>
    <cellStyle name="Percent [2] 3 3" xfId="702"/>
    <cellStyle name="Percent [2] 4" xfId="703"/>
    <cellStyle name="Percent [2] 4 2" xfId="704"/>
    <cellStyle name="Percent [2] 4 3" xfId="705"/>
    <cellStyle name="Percent [2] 5" xfId="706"/>
    <cellStyle name="Percent [2] 5 2" xfId="707"/>
    <cellStyle name="Percent [2] 5 3" xfId="708"/>
    <cellStyle name="Percent [2] 6" xfId="709"/>
    <cellStyle name="Percent [2] 7" xfId="710"/>
    <cellStyle name="Percent [2] 8" xfId="711"/>
    <cellStyle name="Percent [2] 9" xfId="712"/>
    <cellStyle name="Percent 10 2" xfId="713"/>
    <cellStyle name="Percent 11 2" xfId="714"/>
    <cellStyle name="Percent 12 2" xfId="715"/>
    <cellStyle name="Percent 13 2" xfId="716"/>
    <cellStyle name="Percent 14 2" xfId="717"/>
    <cellStyle name="Percent 15" xfId="718"/>
    <cellStyle name="Percent 16" xfId="719"/>
    <cellStyle name="Percent 17" xfId="720"/>
    <cellStyle name="Percent 18" xfId="721"/>
    <cellStyle name="Percent 19" xfId="722"/>
    <cellStyle name="Percent 2" xfId="723"/>
    <cellStyle name="Percent 2 10" xfId="724"/>
    <cellStyle name="Percent 2 11" xfId="725"/>
    <cellStyle name="Percent 2 2" xfId="726"/>
    <cellStyle name="Percent 2 2 2" xfId="727"/>
    <cellStyle name="Percent 2 2 3" xfId="728"/>
    <cellStyle name="Percent 2 2 4" xfId="729"/>
    <cellStyle name="Percent 2 2 5" xfId="730"/>
    <cellStyle name="Percent 2 2 6" xfId="731"/>
    <cellStyle name="Percent 2 2 7" xfId="732"/>
    <cellStyle name="Percent 2 2 8" xfId="733"/>
    <cellStyle name="Percent 2 3" xfId="734"/>
    <cellStyle name="Percent 2 4" xfId="735"/>
    <cellStyle name="Percent 2 5" xfId="736"/>
    <cellStyle name="Percent 2 6" xfId="737"/>
    <cellStyle name="Percent 2 7" xfId="738"/>
    <cellStyle name="Percent 2 8" xfId="739"/>
    <cellStyle name="Percent 2 9" xfId="740"/>
    <cellStyle name="Percent 20" xfId="741"/>
    <cellStyle name="Percent 21" xfId="742"/>
    <cellStyle name="Percent 3" xfId="743"/>
    <cellStyle name="Percent 3 2" xfId="744"/>
    <cellStyle name="Percent 3 2 2" xfId="745"/>
    <cellStyle name="Percent 3 2 3" xfId="746"/>
    <cellStyle name="Percent 3 2 4" xfId="747"/>
    <cellStyle name="Percent 3 2 5" xfId="748"/>
    <cellStyle name="Percent 3 2 6" xfId="749"/>
    <cellStyle name="Percent 3 2 7" xfId="750"/>
    <cellStyle name="Percent 3 2 8" xfId="751"/>
    <cellStyle name="Percent 3 3" xfId="752"/>
    <cellStyle name="Percent 3 3 2" xfId="753"/>
    <cellStyle name="Percent 3 4" xfId="754"/>
    <cellStyle name="Percent 3 5" xfId="755"/>
    <cellStyle name="Percent 3 6" xfId="756"/>
    <cellStyle name="Percent 3 7" xfId="757"/>
    <cellStyle name="Percent 4" xfId="758"/>
    <cellStyle name="Percent 4 2" xfId="759"/>
    <cellStyle name="Percent 4 2 2" xfId="760"/>
    <cellStyle name="Percent 4 3" xfId="761"/>
    <cellStyle name="Percent 4 4" xfId="762"/>
    <cellStyle name="Percent 5" xfId="763"/>
    <cellStyle name="Percent 5 2" xfId="764"/>
    <cellStyle name="Percent 5 3" xfId="765"/>
    <cellStyle name="Percent 5 4" xfId="766"/>
    <cellStyle name="Percent 6" xfId="767"/>
    <cellStyle name="Percent 7" xfId="902"/>
    <cellStyle name="Percent 7 2" xfId="768"/>
    <cellStyle name="Percent 8 2" xfId="769"/>
    <cellStyle name="Percent 9 2" xfId="770"/>
    <cellStyle name="S—_x0008_" xfId="771"/>
    <cellStyle name="s]_x000d__x000a_spooler=yes_x000d__x000a_load=_x000d__x000a_Beep=yes_x000d__x000a_NullPort=None_x000d__x000a_BorderWidth=3_x000d__x000a_CursorBlinkRate=1200_x000d__x000a_DoubleClickSpeed=452_x000d__x000a_Programs=co" xfId="772"/>
    <cellStyle name="Siêu nối kết_Book1" xfId="773"/>
    <cellStyle name="style" xfId="774"/>
    <cellStyle name="Style 1" xfId="775"/>
    <cellStyle name="Style 2" xfId="776"/>
    <cellStyle name="Style 3" xfId="777"/>
    <cellStyle name="Style 4" xfId="778"/>
    <cellStyle name="Style 5" xfId="779"/>
    <cellStyle name="Style 6" xfId="780"/>
    <cellStyle name="Style 7" xfId="781"/>
    <cellStyle name="Style 8" xfId="782"/>
    <cellStyle name="Style 9" xfId="783"/>
    <cellStyle name="style_chau 14-3-2017" xfId="784"/>
    <cellStyle name="subhead" xfId="785"/>
    <cellStyle name="T" xfId="786"/>
    <cellStyle name="T 2" xfId="787"/>
    <cellStyle name="T_Book1" xfId="788"/>
    <cellStyle name="T_Book1_chau 14-3-2017" xfId="789"/>
    <cellStyle name="T_Book1_QD giao von CBDT 2016-theo Hieu gui PA 4 gui UB - sua 1" xfId="790"/>
    <cellStyle name="T_chau 14-3-2017" xfId="791"/>
    <cellStyle name="T_PL1_1" xfId="792"/>
    <cellStyle name="T_PL1_1_chau 14-3-2017" xfId="793"/>
    <cellStyle name="T_PL1_1_QD giao von CBDT 2016-theo Hieu gui PA 4 gui UB - sua 1" xfId="794"/>
    <cellStyle name="T_PL1_1-Dung" xfId="795"/>
    <cellStyle name="T_PL1_1-Dung_chau 14-3-2017" xfId="796"/>
    <cellStyle name="T_PL1_1-Dung_QD giao von CBDT 2016-theo Hieu gui PA 4 gui UB - sua 1" xfId="797"/>
    <cellStyle name="T_QD giao von CBDT 2016-theo Hieu gui PA 4 gui UB - sua 1" xfId="798"/>
    <cellStyle name="Title 2" xfId="805"/>
    <cellStyle name="Total 2" xfId="806"/>
    <cellStyle name="th" xfId="799"/>
    <cellStyle name="th 2" xfId="800"/>
    <cellStyle name="than" xfId="801"/>
    <cellStyle name="þ_x001d_ð·_x000c_æþ'_x000d_ßþU_x0001_Ø_x0005_ü_x0014__x0007__x0001__x0001_" xfId="802"/>
    <cellStyle name="þ_x001d_ðÇ%Uý—&amp;Hý9_x0008_Ÿ s_x000a__x0007__x0001__x0001_" xfId="804"/>
    <cellStyle name="þ_x001d_ðÇ%Uý—&amp;Hý9_x0008_Ÿ s_x000a__x0007__x0001__x0001_ 2" xfId="803"/>
    <cellStyle name="Valuta (0)_CALPREZZ" xfId="807"/>
    <cellStyle name="Valuta_ PESO ELETTR." xfId="808"/>
    <cellStyle name="viet" xfId="809"/>
    <cellStyle name="viet 2" xfId="810"/>
    <cellStyle name="viet2" xfId="811"/>
    <cellStyle name="viet2 2" xfId="812"/>
    <cellStyle name="Währung [0]_UXO VII" xfId="813"/>
    <cellStyle name="Währung_UXO VII" xfId="814"/>
    <cellStyle name="Warning Text 2" xfId="815"/>
    <cellStyle name=" [0.00]_ Att. 1- Cover" xfId="816"/>
    <cellStyle name="_ Att. 1- Cover" xfId="817"/>
    <cellStyle name="?_ Att. 1- Cover" xfId="818"/>
    <cellStyle name="똿뗦먛귟 [0.00]_PRODUCT DETAIL Q1" xfId="819"/>
    <cellStyle name="똿뗦먛귟_PRODUCT DETAIL Q1" xfId="820"/>
    <cellStyle name="믅됞 [0.00]_PRODUCT DETAIL Q1" xfId="821"/>
    <cellStyle name="믅됞_PRODUCT DETAIL Q1" xfId="822"/>
    <cellStyle name="백분율_95" xfId="823"/>
    <cellStyle name="뷭?_BOOKSHIP" xfId="824"/>
    <cellStyle name="콤마 [0]_ 비목별 월별기술 " xfId="825"/>
    <cellStyle name="콤마_ 비목별 월별기술 " xfId="826"/>
    <cellStyle name="통화 [0]_1202" xfId="827"/>
    <cellStyle name="통화_1202" xfId="828"/>
    <cellStyle name="표준_(정보부문)월별인원계획" xfId="829"/>
    <cellStyle name="一般_00Q3902REV.1" xfId="830"/>
    <cellStyle name="千分位[0]_00Q3902REV.1" xfId="831"/>
    <cellStyle name="千分位_00Q3902REV.1" xfId="832"/>
    <cellStyle name="桁区切り [0.00]_DISTRO" xfId="833"/>
    <cellStyle name="桁区切り_DISTRO" xfId="834"/>
    <cellStyle name="標準_BQ（業者）" xfId="835"/>
    <cellStyle name="貨幣 [0]_00Q3902REV.1" xfId="836"/>
    <cellStyle name="貨幣[0]_BRE" xfId="837"/>
    <cellStyle name="貨幣_00Q3902REV.1" xfId="838"/>
    <cellStyle name="通貨 [0.00]_DISTRO" xfId="839"/>
    <cellStyle name="通貨_DISTRO" xfId="840"/>
  </cellStyles>
  <dxfs count="0"/>
  <tableStyles count="0" defaultTableStyle="TableStyleMedium2" defaultPivotStyle="PivotStyleLight16"/>
  <colors>
    <mruColors>
      <color rgb="FFFFCCFF"/>
      <color rgb="FF0000FF"/>
      <color rgb="FF006600"/>
      <color rgb="FF99FF99"/>
      <color rgb="FFFFFF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104"/>
  <sheetViews>
    <sheetView tabSelected="1" zoomScaleNormal="100" workbookViewId="0">
      <pane xSplit="2" ySplit="7" topLeftCell="C8" activePane="bottomRight" state="frozen"/>
      <selection activeCell="R19" sqref="R19"/>
      <selection pane="topRight" activeCell="R19" sqref="R19"/>
      <selection pane="bottomLeft" activeCell="R19" sqref="R19"/>
      <selection pane="bottomRight" activeCell="M13" sqref="M13"/>
    </sheetView>
  </sheetViews>
  <sheetFormatPr defaultColWidth="9.109375" defaultRowHeight="16.8"/>
  <cols>
    <col min="1" max="1" width="5.5546875" style="14" bestFit="1" customWidth="1"/>
    <col min="2" max="2" width="40.88671875" style="17" customWidth="1"/>
    <col min="3" max="3" width="12.5546875" style="98" customWidth="1"/>
    <col min="4" max="5" width="12.21875" style="98" customWidth="1"/>
    <col min="6" max="6" width="12.33203125" style="98" hidden="1" customWidth="1"/>
    <col min="7" max="8" width="11.6640625" style="98" hidden="1" customWidth="1"/>
    <col min="9" max="9" width="8.88671875" style="98" hidden="1" customWidth="1"/>
    <col min="10" max="10" width="8.109375" style="98" hidden="1" customWidth="1"/>
    <col min="11" max="11" width="8.5546875" style="98" hidden="1" customWidth="1"/>
    <col min="12" max="12" width="12.33203125" style="98" customWidth="1"/>
    <col min="13" max="14" width="13.33203125" style="98" customWidth="1"/>
    <col min="15" max="15" width="10.6640625" style="98" customWidth="1"/>
    <col min="16" max="17" width="13.109375" style="17" customWidth="1"/>
    <col min="18" max="18" width="9.5546875" style="17" bestFit="1" customWidth="1"/>
    <col min="19" max="16384" width="9.109375" style="17"/>
  </cols>
  <sheetData>
    <row r="1" spans="1:17" ht="17.399999999999999">
      <c r="A1" s="113" t="s">
        <v>133</v>
      </c>
      <c r="B1" s="15"/>
      <c r="C1" s="15"/>
      <c r="D1" s="15"/>
      <c r="E1" s="15"/>
      <c r="F1" s="16"/>
      <c r="G1" s="16"/>
      <c r="H1" s="16"/>
      <c r="I1" s="16"/>
      <c r="J1" s="16"/>
      <c r="K1" s="16"/>
      <c r="L1" s="16"/>
      <c r="M1" s="16"/>
      <c r="N1" s="16"/>
      <c r="Q1" s="115" t="s">
        <v>132</v>
      </c>
    </row>
    <row r="2" spans="1:17" s="18" customFormat="1" ht="54.75" customHeight="1">
      <c r="A2" s="121" t="s">
        <v>143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s="18" customFormat="1" ht="18">
      <c r="A3" s="116" t="s">
        <v>134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7" s="18" customFormat="1" ht="18" hidden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21"/>
    </row>
    <row r="5" spans="1:17" s="18" customFormat="1">
      <c r="A5" s="19"/>
      <c r="C5" s="20"/>
      <c r="E5" s="104"/>
      <c r="F5" s="13"/>
      <c r="G5" s="13"/>
      <c r="H5" s="13"/>
      <c r="I5" s="13"/>
      <c r="J5" s="13"/>
      <c r="K5" s="13"/>
      <c r="L5" s="13"/>
      <c r="M5" s="13"/>
      <c r="N5" s="13"/>
      <c r="O5" s="21"/>
      <c r="Q5" s="21" t="s">
        <v>82</v>
      </c>
    </row>
    <row r="6" spans="1:17" s="22" customFormat="1" ht="30" customHeight="1">
      <c r="A6" s="123" t="s">
        <v>83</v>
      </c>
      <c r="B6" s="123" t="s">
        <v>0</v>
      </c>
      <c r="C6" s="117" t="s">
        <v>84</v>
      </c>
      <c r="D6" s="119" t="s">
        <v>135</v>
      </c>
      <c r="E6" s="120"/>
      <c r="F6" s="114" t="s">
        <v>85</v>
      </c>
      <c r="G6" s="114"/>
      <c r="H6" s="114"/>
      <c r="I6" s="114"/>
      <c r="J6" s="114"/>
      <c r="K6" s="114"/>
      <c r="L6" s="117" t="s">
        <v>85</v>
      </c>
      <c r="M6" s="119" t="s">
        <v>135</v>
      </c>
      <c r="N6" s="120"/>
      <c r="O6" s="125" t="s">
        <v>114</v>
      </c>
      <c r="P6" s="125"/>
      <c r="Q6" s="125"/>
    </row>
    <row r="7" spans="1:17" s="22" customFormat="1" ht="31.2">
      <c r="A7" s="124"/>
      <c r="B7" s="124"/>
      <c r="C7" s="118"/>
      <c r="D7" s="111" t="s">
        <v>136</v>
      </c>
      <c r="E7" s="111" t="s">
        <v>137</v>
      </c>
      <c r="F7" s="23" t="s">
        <v>86</v>
      </c>
      <c r="G7" s="23" t="s">
        <v>87</v>
      </c>
      <c r="H7" s="23" t="s">
        <v>88</v>
      </c>
      <c r="I7" s="23" t="s">
        <v>86</v>
      </c>
      <c r="J7" s="23" t="s">
        <v>87</v>
      </c>
      <c r="K7" s="23" t="s">
        <v>88</v>
      </c>
      <c r="L7" s="118"/>
      <c r="M7" s="111" t="s">
        <v>136</v>
      </c>
      <c r="N7" s="111" t="s">
        <v>137</v>
      </c>
      <c r="O7" s="112" t="s">
        <v>142</v>
      </c>
      <c r="P7" s="111" t="s">
        <v>136</v>
      </c>
      <c r="Q7" s="111" t="s">
        <v>137</v>
      </c>
    </row>
    <row r="8" spans="1:17" s="26" customFormat="1" ht="13.2">
      <c r="A8" s="105" t="s">
        <v>1</v>
      </c>
      <c r="B8" s="105" t="s">
        <v>2</v>
      </c>
      <c r="C8" s="24" t="s">
        <v>89</v>
      </c>
      <c r="D8" s="25" t="s">
        <v>90</v>
      </c>
      <c r="E8" s="24" t="s">
        <v>91</v>
      </c>
      <c r="F8" s="25" t="s">
        <v>128</v>
      </c>
      <c r="G8" s="24" t="s">
        <v>126</v>
      </c>
      <c r="H8" s="25" t="s">
        <v>129</v>
      </c>
      <c r="I8" s="25" t="s">
        <v>130</v>
      </c>
      <c r="J8" s="24" t="s">
        <v>127</v>
      </c>
      <c r="K8" s="25" t="s">
        <v>131</v>
      </c>
      <c r="L8" s="25" t="s">
        <v>138</v>
      </c>
      <c r="M8" s="24">
        <v>5</v>
      </c>
      <c r="N8" s="25">
        <v>6</v>
      </c>
      <c r="O8" s="106" t="s">
        <v>139</v>
      </c>
      <c r="P8" s="106" t="s">
        <v>140</v>
      </c>
      <c r="Q8" s="106" t="s">
        <v>141</v>
      </c>
    </row>
    <row r="9" spans="1:17" s="30" customFormat="1" ht="15.6">
      <c r="A9" s="27"/>
      <c r="B9" s="27" t="s">
        <v>92</v>
      </c>
      <c r="C9" s="28">
        <f t="shared" ref="C9:N9" si="0">C10+C68+C97+C98</f>
        <v>11169731</v>
      </c>
      <c r="D9" s="28">
        <f t="shared" si="0"/>
        <v>5573692</v>
      </c>
      <c r="E9" s="28">
        <f t="shared" si="0"/>
        <v>5596039</v>
      </c>
      <c r="F9" s="28">
        <f t="shared" si="0"/>
        <v>17452757.916142002</v>
      </c>
      <c r="G9" s="28">
        <f t="shared" si="0"/>
        <v>8002771.2270269999</v>
      </c>
      <c r="H9" s="28">
        <f t="shared" si="0"/>
        <v>9449986.689114999</v>
      </c>
      <c r="I9" s="28">
        <f>L9-F9</f>
        <v>-6050.8572270013392</v>
      </c>
      <c r="J9" s="28">
        <f t="shared" ref="J9:K9" si="1">M9-G9</f>
        <v>-1640.9054490001872</v>
      </c>
      <c r="K9" s="28">
        <f t="shared" si="1"/>
        <v>-4409.9517780002207</v>
      </c>
      <c r="L9" s="28">
        <f t="shared" si="0"/>
        <v>17446707.058915</v>
      </c>
      <c r="M9" s="28">
        <f t="shared" si="0"/>
        <v>8001130.3215779997</v>
      </c>
      <c r="N9" s="28">
        <f t="shared" si="0"/>
        <v>9445576.7373369988</v>
      </c>
      <c r="O9" s="29">
        <f>IFERROR(L9/C9," ")</f>
        <v>1.5619630462824039</v>
      </c>
      <c r="P9" s="29">
        <f>IFERROR(M9/D9," ")</f>
        <v>1.4355171260948756</v>
      </c>
      <c r="Q9" s="29">
        <f>IFERROR(N9/E9," ")</f>
        <v>1.6879040223517026</v>
      </c>
    </row>
    <row r="10" spans="1:17" s="30" customFormat="1" ht="31.2">
      <c r="A10" s="33" t="s">
        <v>1</v>
      </c>
      <c r="B10" s="34" t="s">
        <v>3</v>
      </c>
      <c r="C10" s="35">
        <f>C11+C36+C63+C64+C65+C66+C67</f>
        <v>9742949</v>
      </c>
      <c r="D10" s="35">
        <f t="shared" ref="D10:N10" si="2">D11+D36+D63+D64+D65+D66+D67</f>
        <v>4405556</v>
      </c>
      <c r="E10" s="35">
        <f t="shared" si="2"/>
        <v>5337393</v>
      </c>
      <c r="F10" s="35">
        <f t="shared" si="2"/>
        <v>9300491.5191160012</v>
      </c>
      <c r="G10" s="35">
        <f t="shared" si="2"/>
        <v>3328746.5628689998</v>
      </c>
      <c r="H10" s="35">
        <f t="shared" si="2"/>
        <v>5971744.9562469991</v>
      </c>
      <c r="I10" s="35">
        <f t="shared" ref="I10:I73" si="3">L10-F10</f>
        <v>0</v>
      </c>
      <c r="J10" s="35">
        <f t="shared" ref="J10:J73" si="4">M10-G10</f>
        <v>0</v>
      </c>
      <c r="K10" s="35">
        <f t="shared" ref="K10:K73" si="5">N10-H10</f>
        <v>0</v>
      </c>
      <c r="L10" s="35">
        <f t="shared" si="2"/>
        <v>9300491.5191160012</v>
      </c>
      <c r="M10" s="35">
        <f t="shared" si="2"/>
        <v>3328746.5628689998</v>
      </c>
      <c r="N10" s="35">
        <f t="shared" si="2"/>
        <v>5971744.9562469991</v>
      </c>
      <c r="O10" s="36">
        <f t="shared" ref="O10:O75" si="6">IFERROR(L10/C10," ")</f>
        <v>0.95458690373068777</v>
      </c>
      <c r="P10" s="36">
        <f t="shared" ref="P10:Q14" si="7">IFERROR(M10/D10," ")</f>
        <v>0.75557921925609384</v>
      </c>
      <c r="Q10" s="36">
        <f t="shared" si="7"/>
        <v>1.118850524262875</v>
      </c>
    </row>
    <row r="11" spans="1:17" s="41" customFormat="1" ht="15.6">
      <c r="A11" s="37" t="s">
        <v>4</v>
      </c>
      <c r="B11" s="38" t="s">
        <v>5</v>
      </c>
      <c r="C11" s="39">
        <f>C12+C34+C35</f>
        <v>3349426</v>
      </c>
      <c r="D11" s="39">
        <f t="shared" ref="D11:N11" si="8">D12+D34+D35</f>
        <v>1902586</v>
      </c>
      <c r="E11" s="39">
        <f t="shared" si="8"/>
        <v>1446840</v>
      </c>
      <c r="F11" s="39">
        <f t="shared" si="8"/>
        <v>3440649.702275</v>
      </c>
      <c r="G11" s="39">
        <f t="shared" si="8"/>
        <v>1338888.2413959999</v>
      </c>
      <c r="H11" s="39">
        <f t="shared" si="8"/>
        <v>2101761.4608789999</v>
      </c>
      <c r="I11" s="39">
        <f t="shared" si="3"/>
        <v>0</v>
      </c>
      <c r="J11" s="39">
        <f t="shared" si="4"/>
        <v>0</v>
      </c>
      <c r="K11" s="39">
        <f t="shared" si="5"/>
        <v>0</v>
      </c>
      <c r="L11" s="39">
        <f t="shared" si="8"/>
        <v>3440649.702275</v>
      </c>
      <c r="M11" s="39">
        <f t="shared" si="8"/>
        <v>1338888.2413959999</v>
      </c>
      <c r="N11" s="39">
        <f t="shared" si="8"/>
        <v>2101761.4608789999</v>
      </c>
      <c r="O11" s="40">
        <f t="shared" si="6"/>
        <v>1.0272356225439823</v>
      </c>
      <c r="P11" s="40">
        <f t="shared" si="7"/>
        <v>0.70372022152796243</v>
      </c>
      <c r="Q11" s="40">
        <f t="shared" si="7"/>
        <v>1.4526564519082967</v>
      </c>
    </row>
    <row r="12" spans="1:17" s="44" customFormat="1" ht="16.2">
      <c r="A12" s="42">
        <v>1</v>
      </c>
      <c r="B12" s="43" t="s">
        <v>6</v>
      </c>
      <c r="C12" s="3">
        <f>C13</f>
        <v>3116867</v>
      </c>
      <c r="D12" s="3">
        <f t="shared" ref="D12:N12" si="9">D13</f>
        <v>1670027</v>
      </c>
      <c r="E12" s="3">
        <f t="shared" si="9"/>
        <v>1446840</v>
      </c>
      <c r="F12" s="3">
        <f t="shared" si="9"/>
        <v>3150691.5322750001</v>
      </c>
      <c r="G12" s="3">
        <f t="shared" si="9"/>
        <v>1086329.2413959999</v>
      </c>
      <c r="H12" s="3">
        <f t="shared" si="9"/>
        <v>2064362.290879</v>
      </c>
      <c r="I12" s="3">
        <f t="shared" si="3"/>
        <v>0</v>
      </c>
      <c r="J12" s="3">
        <f t="shared" si="4"/>
        <v>0</v>
      </c>
      <c r="K12" s="3">
        <f t="shared" si="5"/>
        <v>0</v>
      </c>
      <c r="L12" s="3">
        <f t="shared" si="9"/>
        <v>3150691.5322750001</v>
      </c>
      <c r="M12" s="3">
        <f t="shared" si="9"/>
        <v>1086329.2413959999</v>
      </c>
      <c r="N12" s="3">
        <f t="shared" si="9"/>
        <v>2064362.290879</v>
      </c>
      <c r="O12" s="9">
        <f t="shared" si="6"/>
        <v>1.0108520935525962</v>
      </c>
      <c r="P12" s="9">
        <f t="shared" si="7"/>
        <v>0.65048603489404655</v>
      </c>
      <c r="Q12" s="9">
        <f t="shared" si="7"/>
        <v>1.4268075881776838</v>
      </c>
    </row>
    <row r="13" spans="1:17" s="47" customFormat="1" ht="16.2">
      <c r="A13" s="45" t="s">
        <v>7</v>
      </c>
      <c r="B13" s="46" t="s">
        <v>8</v>
      </c>
      <c r="C13" s="11">
        <f>C14+C16+C18+C19</f>
        <v>3116867</v>
      </c>
      <c r="D13" s="11">
        <f t="shared" ref="D13:N13" si="10">D14+D16+D18+D19</f>
        <v>1670027</v>
      </c>
      <c r="E13" s="11">
        <f t="shared" si="10"/>
        <v>1446840</v>
      </c>
      <c r="F13" s="11">
        <f t="shared" si="10"/>
        <v>3150691.5322750001</v>
      </c>
      <c r="G13" s="11">
        <f t="shared" si="10"/>
        <v>1086329.2413959999</v>
      </c>
      <c r="H13" s="11">
        <f t="shared" si="10"/>
        <v>2064362.290879</v>
      </c>
      <c r="I13" s="11">
        <f t="shared" si="3"/>
        <v>0</v>
      </c>
      <c r="J13" s="11">
        <f t="shared" si="4"/>
        <v>0</v>
      </c>
      <c r="K13" s="11">
        <f t="shared" si="5"/>
        <v>0</v>
      </c>
      <c r="L13" s="11">
        <f t="shared" si="10"/>
        <v>3150691.5322750001</v>
      </c>
      <c r="M13" s="11">
        <f t="shared" si="10"/>
        <v>1086329.2413959999</v>
      </c>
      <c r="N13" s="11">
        <f t="shared" si="10"/>
        <v>2064362.290879</v>
      </c>
      <c r="O13" s="9">
        <f t="shared" si="6"/>
        <v>1.0108520935525962</v>
      </c>
      <c r="P13" s="9">
        <f t="shared" si="7"/>
        <v>0.65048603489404655</v>
      </c>
      <c r="Q13" s="9">
        <f t="shared" si="7"/>
        <v>1.4268075881776838</v>
      </c>
    </row>
    <row r="14" spans="1:17" s="50" customFormat="1" ht="15.6">
      <c r="A14" s="57" t="s">
        <v>9</v>
      </c>
      <c r="B14" s="49" t="s">
        <v>10</v>
      </c>
      <c r="C14" s="1">
        <f t="shared" ref="C14:C19" si="11">SUM(D14:E14)</f>
        <v>586426</v>
      </c>
      <c r="D14" s="1">
        <v>366456</v>
      </c>
      <c r="E14" s="1">
        <v>219970</v>
      </c>
      <c r="F14" s="1">
        <f t="shared" ref="F14:F19" si="12">SUM(G14:H14)</f>
        <v>676399.97224699997</v>
      </c>
      <c r="G14" s="1">
        <v>366646.92095699999</v>
      </c>
      <c r="H14" s="1">
        <v>309753.05128999997</v>
      </c>
      <c r="I14" s="1">
        <f t="shared" si="3"/>
        <v>0</v>
      </c>
      <c r="J14" s="1">
        <f t="shared" si="4"/>
        <v>0</v>
      </c>
      <c r="K14" s="1">
        <f t="shared" si="5"/>
        <v>0</v>
      </c>
      <c r="L14" s="1">
        <f t="shared" ref="L14:L19" si="13">SUM(M14:N14)</f>
        <v>676399.97224699997</v>
      </c>
      <c r="M14" s="1">
        <v>366646.92095699999</v>
      </c>
      <c r="N14" s="1">
        <v>309753.05128999997</v>
      </c>
      <c r="O14" s="2">
        <f t="shared" si="6"/>
        <v>1.1534276656338565</v>
      </c>
      <c r="P14" s="2">
        <f t="shared" si="7"/>
        <v>1.0005209928531664</v>
      </c>
      <c r="Q14" s="2">
        <f t="shared" si="7"/>
        <v>1.4081604368322953</v>
      </c>
    </row>
    <row r="15" spans="1:17" s="44" customFormat="1" ht="31.2">
      <c r="A15" s="56"/>
      <c r="B15" s="51" t="s">
        <v>122</v>
      </c>
      <c r="C15" s="1">
        <f t="shared" si="11"/>
        <v>16421</v>
      </c>
      <c r="D15" s="8">
        <v>16421</v>
      </c>
      <c r="E15" s="8"/>
      <c r="F15" s="1">
        <f t="shared" si="12"/>
        <v>6684.4069600000003</v>
      </c>
      <c r="G15" s="8">
        <v>6684.4069600000003</v>
      </c>
      <c r="H15" s="8"/>
      <c r="I15" s="1">
        <f t="shared" si="3"/>
        <v>0</v>
      </c>
      <c r="J15" s="1">
        <f t="shared" si="4"/>
        <v>0</v>
      </c>
      <c r="K15" s="1">
        <f t="shared" si="5"/>
        <v>0</v>
      </c>
      <c r="L15" s="1">
        <f t="shared" si="13"/>
        <v>6684.4069600000003</v>
      </c>
      <c r="M15" s="8">
        <v>6684.4069600000003</v>
      </c>
      <c r="N15" s="8"/>
      <c r="O15" s="4"/>
      <c r="P15" s="4"/>
      <c r="Q15" s="4"/>
    </row>
    <row r="16" spans="1:17" s="41" customFormat="1" ht="15.6">
      <c r="A16" s="57" t="s">
        <v>11</v>
      </c>
      <c r="B16" s="49" t="s">
        <v>12</v>
      </c>
      <c r="C16" s="1">
        <f t="shared" si="11"/>
        <v>900000</v>
      </c>
      <c r="D16" s="1">
        <v>400000</v>
      </c>
      <c r="E16" s="1">
        <v>500000</v>
      </c>
      <c r="F16" s="1">
        <f t="shared" si="12"/>
        <v>671741.33517199999</v>
      </c>
      <c r="G16" s="1"/>
      <c r="H16" s="1">
        <v>671741.33517199999</v>
      </c>
      <c r="I16" s="1">
        <f t="shared" si="3"/>
        <v>0</v>
      </c>
      <c r="J16" s="1">
        <f t="shared" si="4"/>
        <v>0</v>
      </c>
      <c r="K16" s="1">
        <f t="shared" si="5"/>
        <v>0</v>
      </c>
      <c r="L16" s="1">
        <f t="shared" si="13"/>
        <v>671741.33517199999</v>
      </c>
      <c r="M16" s="1"/>
      <c r="N16" s="1">
        <v>671741.33517199999</v>
      </c>
      <c r="O16" s="2">
        <f t="shared" si="6"/>
        <v>0.74637926130222221</v>
      </c>
      <c r="P16" s="2">
        <f>IFERROR(M16/D16," ")</f>
        <v>0</v>
      </c>
      <c r="Q16" s="2">
        <f>IFERROR(N16/E16," ")</f>
        <v>1.3434826703439999</v>
      </c>
    </row>
    <row r="17" spans="1:18" s="52" customFormat="1" ht="31.2">
      <c r="A17" s="56"/>
      <c r="B17" s="51" t="s">
        <v>123</v>
      </c>
      <c r="C17" s="1">
        <f t="shared" si="11"/>
        <v>18187</v>
      </c>
      <c r="D17" s="8"/>
      <c r="E17" s="8">
        <v>18187</v>
      </c>
      <c r="F17" s="1">
        <f t="shared" si="12"/>
        <v>0</v>
      </c>
      <c r="G17" s="8"/>
      <c r="H17" s="8"/>
      <c r="I17" s="1">
        <f t="shared" si="3"/>
        <v>0</v>
      </c>
      <c r="J17" s="1">
        <f t="shared" si="4"/>
        <v>0</v>
      </c>
      <c r="K17" s="1">
        <f t="shared" si="5"/>
        <v>0</v>
      </c>
      <c r="L17" s="1">
        <f t="shared" si="13"/>
        <v>0</v>
      </c>
      <c r="M17" s="8"/>
      <c r="N17" s="8"/>
      <c r="O17" s="4"/>
      <c r="P17" s="4"/>
      <c r="Q17" s="4"/>
    </row>
    <row r="18" spans="1:18" s="41" customFormat="1" ht="15.6">
      <c r="A18" s="57" t="s">
        <v>13</v>
      </c>
      <c r="B18" s="49" t="s">
        <v>14</v>
      </c>
      <c r="C18" s="1">
        <f t="shared" si="11"/>
        <v>1567441</v>
      </c>
      <c r="D18" s="1">
        <v>840571</v>
      </c>
      <c r="E18" s="1">
        <v>726870</v>
      </c>
      <c r="F18" s="1">
        <f t="shared" si="12"/>
        <v>1770634.337025</v>
      </c>
      <c r="G18" s="1">
        <v>687766.432608</v>
      </c>
      <c r="H18" s="1">
        <v>1082867.904417</v>
      </c>
      <c r="I18" s="1">
        <f t="shared" si="3"/>
        <v>0</v>
      </c>
      <c r="J18" s="1">
        <f t="shared" si="4"/>
        <v>0</v>
      </c>
      <c r="K18" s="1">
        <f t="shared" si="5"/>
        <v>0</v>
      </c>
      <c r="L18" s="1">
        <f t="shared" si="13"/>
        <v>1770634.337025</v>
      </c>
      <c r="M18" s="1">
        <v>687766.432608</v>
      </c>
      <c r="N18" s="1">
        <v>1082867.904417</v>
      </c>
      <c r="O18" s="2">
        <f t="shared" si="6"/>
        <v>1.1296338025003811</v>
      </c>
      <c r="P18" s="2">
        <f t="shared" ref="P18:P26" si="14">IFERROR(M18/D18," ")</f>
        <v>0.81821337234808245</v>
      </c>
      <c r="Q18" s="2">
        <f t="shared" ref="Q18:Q26" si="15">IFERROR(N18/E18," ")</f>
        <v>1.4897683277848859</v>
      </c>
    </row>
    <row r="19" spans="1:18" s="41" customFormat="1" ht="15.6">
      <c r="A19" s="57" t="s">
        <v>27</v>
      </c>
      <c r="B19" s="49" t="s">
        <v>93</v>
      </c>
      <c r="C19" s="1">
        <f t="shared" si="11"/>
        <v>63000</v>
      </c>
      <c r="D19" s="1">
        <v>63000</v>
      </c>
      <c r="E19" s="1"/>
      <c r="F19" s="1">
        <f t="shared" si="12"/>
        <v>31915.887831</v>
      </c>
      <c r="G19" s="1">
        <v>31915.887831</v>
      </c>
      <c r="H19" s="1"/>
      <c r="I19" s="1">
        <f t="shared" si="3"/>
        <v>0</v>
      </c>
      <c r="J19" s="1">
        <f t="shared" si="4"/>
        <v>0</v>
      </c>
      <c r="K19" s="1">
        <f t="shared" si="5"/>
        <v>0</v>
      </c>
      <c r="L19" s="1">
        <f t="shared" si="13"/>
        <v>31915.887831</v>
      </c>
      <c r="M19" s="1">
        <v>31915.887831</v>
      </c>
      <c r="N19" s="1"/>
      <c r="O19" s="2">
        <f t="shared" si="6"/>
        <v>0.5066013941428571</v>
      </c>
      <c r="P19" s="2">
        <f t="shared" si="14"/>
        <v>0.5066013941428571</v>
      </c>
      <c r="Q19" s="2" t="str">
        <f t="shared" si="15"/>
        <v xml:space="preserve"> </v>
      </c>
    </row>
    <row r="20" spans="1:18" s="47" customFormat="1" ht="16.2">
      <c r="A20" s="45" t="s">
        <v>15</v>
      </c>
      <c r="B20" s="46" t="s">
        <v>16</v>
      </c>
      <c r="C20" s="11">
        <f t="shared" ref="C20:N20" si="16">SUM(C21:C33)</f>
        <v>3116867</v>
      </c>
      <c r="D20" s="11">
        <f t="shared" si="16"/>
        <v>1670027</v>
      </c>
      <c r="E20" s="11">
        <f t="shared" si="16"/>
        <v>1446840</v>
      </c>
      <c r="F20" s="11">
        <f t="shared" si="16"/>
        <v>3150691.5322750001</v>
      </c>
      <c r="G20" s="11">
        <f t="shared" si="16"/>
        <v>1086329.2413960001</v>
      </c>
      <c r="H20" s="11">
        <f t="shared" si="16"/>
        <v>2064362.290879</v>
      </c>
      <c r="I20" s="11">
        <f t="shared" si="3"/>
        <v>0</v>
      </c>
      <c r="J20" s="11">
        <f t="shared" si="4"/>
        <v>0</v>
      </c>
      <c r="K20" s="11">
        <f t="shared" si="5"/>
        <v>0</v>
      </c>
      <c r="L20" s="11">
        <f t="shared" si="16"/>
        <v>3150691.5322750001</v>
      </c>
      <c r="M20" s="11">
        <f t="shared" si="16"/>
        <v>1086329.2413960001</v>
      </c>
      <c r="N20" s="11">
        <f t="shared" si="16"/>
        <v>2064362.290879</v>
      </c>
      <c r="O20" s="12">
        <f t="shared" si="6"/>
        <v>1.0108520935525962</v>
      </c>
      <c r="P20" s="12">
        <f t="shared" si="14"/>
        <v>0.65048603489404666</v>
      </c>
      <c r="Q20" s="12">
        <f t="shared" si="15"/>
        <v>1.4268075881776838</v>
      </c>
    </row>
    <row r="21" spans="1:18" s="41" customFormat="1" ht="15.6">
      <c r="A21" s="53"/>
      <c r="B21" s="54" t="s">
        <v>50</v>
      </c>
      <c r="C21" s="1">
        <f t="shared" ref="C21:C35" si="17">SUM(D21:E21)</f>
        <v>105950</v>
      </c>
      <c r="D21" s="1">
        <v>105950</v>
      </c>
      <c r="E21" s="1"/>
      <c r="F21" s="1">
        <f t="shared" ref="F21:F35" si="18">SUM(G21:H21)</f>
        <v>140214.19335399999</v>
      </c>
      <c r="G21" s="1">
        <v>89761.342283000005</v>
      </c>
      <c r="H21" s="1">
        <v>50452.851070999997</v>
      </c>
      <c r="I21" s="1">
        <f t="shared" si="3"/>
        <v>0</v>
      </c>
      <c r="J21" s="1">
        <f t="shared" si="4"/>
        <v>0</v>
      </c>
      <c r="K21" s="1">
        <f t="shared" si="5"/>
        <v>0</v>
      </c>
      <c r="L21" s="1">
        <f t="shared" ref="L21:L35" si="19">SUM(M21:N21)</f>
        <v>140214.19335399999</v>
      </c>
      <c r="M21" s="1">
        <v>89761.342283000005</v>
      </c>
      <c r="N21" s="1">
        <v>50452.851070999997</v>
      </c>
      <c r="O21" s="2">
        <f t="shared" si="6"/>
        <v>1.3233996541198678</v>
      </c>
      <c r="P21" s="2">
        <f t="shared" si="14"/>
        <v>0.84720474075507324</v>
      </c>
      <c r="Q21" s="2" t="str">
        <f t="shared" si="15"/>
        <v xml:space="preserve"> </v>
      </c>
      <c r="R21" s="107"/>
    </row>
    <row r="22" spans="1:18" s="41" customFormat="1" ht="15.6">
      <c r="A22" s="53"/>
      <c r="B22" s="54" t="s">
        <v>17</v>
      </c>
      <c r="C22" s="1">
        <f t="shared" si="17"/>
        <v>32050</v>
      </c>
      <c r="D22" s="1">
        <v>32050</v>
      </c>
      <c r="E22" s="1"/>
      <c r="F22" s="1">
        <f t="shared" si="18"/>
        <v>145230.45024999999</v>
      </c>
      <c r="G22" s="1">
        <v>26945.935922000001</v>
      </c>
      <c r="H22" s="1">
        <v>118284.514328</v>
      </c>
      <c r="I22" s="1">
        <f t="shared" si="3"/>
        <v>0</v>
      </c>
      <c r="J22" s="1">
        <f t="shared" si="4"/>
        <v>0</v>
      </c>
      <c r="K22" s="1">
        <f t="shared" si="5"/>
        <v>0</v>
      </c>
      <c r="L22" s="1">
        <f t="shared" si="19"/>
        <v>145230.45024999999</v>
      </c>
      <c r="M22" s="1">
        <v>26945.935922000001</v>
      </c>
      <c r="N22" s="1">
        <v>118284.514328</v>
      </c>
      <c r="O22" s="2">
        <f t="shared" si="6"/>
        <v>4.5313713026521061</v>
      </c>
      <c r="P22" s="2">
        <f t="shared" si="14"/>
        <v>0.84074683063962563</v>
      </c>
      <c r="Q22" s="2" t="str">
        <f t="shared" si="15"/>
        <v xml:space="preserve"> </v>
      </c>
      <c r="R22" s="107"/>
    </row>
    <row r="23" spans="1:18" s="41" customFormat="1" ht="15.6">
      <c r="A23" s="53"/>
      <c r="B23" s="54" t="s">
        <v>94</v>
      </c>
      <c r="C23" s="1">
        <f t="shared" si="17"/>
        <v>19900</v>
      </c>
      <c r="D23" s="1">
        <v>19900</v>
      </c>
      <c r="E23" s="1"/>
      <c r="F23" s="1">
        <f t="shared" si="18"/>
        <v>214138.36193300001</v>
      </c>
      <c r="G23" s="1">
        <v>33937.021549999998</v>
      </c>
      <c r="H23" s="1">
        <v>180201.340383</v>
      </c>
      <c r="I23" s="1">
        <f t="shared" si="3"/>
        <v>0</v>
      </c>
      <c r="J23" s="1">
        <f t="shared" si="4"/>
        <v>0</v>
      </c>
      <c r="K23" s="1">
        <f t="shared" si="5"/>
        <v>0</v>
      </c>
      <c r="L23" s="1">
        <f t="shared" si="19"/>
        <v>214138.36193300001</v>
      </c>
      <c r="M23" s="1">
        <v>33937.021549999998</v>
      </c>
      <c r="N23" s="1">
        <v>180201.340383</v>
      </c>
      <c r="O23" s="2">
        <f t="shared" si="6"/>
        <v>10.760721705175881</v>
      </c>
      <c r="P23" s="2">
        <f t="shared" si="14"/>
        <v>1.7053779673366833</v>
      </c>
      <c r="Q23" s="2" t="str">
        <f t="shared" si="15"/>
        <v xml:space="preserve"> </v>
      </c>
      <c r="R23" s="107"/>
    </row>
    <row r="24" spans="1:18" s="41" customFormat="1" ht="15.6">
      <c r="A24" s="53"/>
      <c r="B24" s="54" t="s">
        <v>18</v>
      </c>
      <c r="C24" s="1">
        <f t="shared" si="17"/>
        <v>0</v>
      </c>
      <c r="D24" s="1"/>
      <c r="E24" s="1"/>
      <c r="F24" s="1">
        <f t="shared" si="18"/>
        <v>0</v>
      </c>
      <c r="G24" s="1">
        <v>0</v>
      </c>
      <c r="H24" s="1">
        <v>0</v>
      </c>
      <c r="I24" s="1">
        <f t="shared" si="3"/>
        <v>0</v>
      </c>
      <c r="J24" s="1">
        <f t="shared" si="4"/>
        <v>0</v>
      </c>
      <c r="K24" s="1">
        <f t="shared" si="5"/>
        <v>0</v>
      </c>
      <c r="L24" s="1">
        <f t="shared" si="19"/>
        <v>0</v>
      </c>
      <c r="M24" s="1">
        <v>0</v>
      </c>
      <c r="N24" s="1">
        <v>0</v>
      </c>
      <c r="O24" s="2" t="str">
        <f t="shared" si="6"/>
        <v xml:space="preserve"> </v>
      </c>
      <c r="P24" s="2" t="str">
        <f t="shared" si="14"/>
        <v xml:space="preserve"> </v>
      </c>
      <c r="Q24" s="2" t="str">
        <f t="shared" si="15"/>
        <v xml:space="preserve"> </v>
      </c>
      <c r="R24" s="107"/>
    </row>
    <row r="25" spans="1:18" s="41" customFormat="1" ht="15.6">
      <c r="A25" s="53"/>
      <c r="B25" s="54" t="s">
        <v>19</v>
      </c>
      <c r="C25" s="1">
        <f t="shared" si="17"/>
        <v>5000</v>
      </c>
      <c r="D25" s="1">
        <v>5000</v>
      </c>
      <c r="E25" s="1"/>
      <c r="F25" s="1">
        <f t="shared" si="18"/>
        <v>19162.549782000002</v>
      </c>
      <c r="G25" s="1">
        <v>10864.258680999999</v>
      </c>
      <c r="H25" s="1">
        <v>8298.2911010000007</v>
      </c>
      <c r="I25" s="1">
        <f t="shared" si="3"/>
        <v>0</v>
      </c>
      <c r="J25" s="1">
        <f t="shared" si="4"/>
        <v>0</v>
      </c>
      <c r="K25" s="1">
        <f t="shared" si="5"/>
        <v>0</v>
      </c>
      <c r="L25" s="1">
        <f t="shared" si="19"/>
        <v>19162.549782000002</v>
      </c>
      <c r="M25" s="1">
        <v>10864.258680999999</v>
      </c>
      <c r="N25" s="1">
        <v>8298.2911010000007</v>
      </c>
      <c r="O25" s="2">
        <f t="shared" si="6"/>
        <v>3.8325099564000005</v>
      </c>
      <c r="P25" s="2">
        <f t="shared" si="14"/>
        <v>2.1728517361999997</v>
      </c>
      <c r="Q25" s="2" t="str">
        <f t="shared" si="15"/>
        <v xml:space="preserve"> </v>
      </c>
      <c r="R25" s="107"/>
    </row>
    <row r="26" spans="1:18" s="41" customFormat="1" ht="15.6">
      <c r="A26" s="53"/>
      <c r="B26" s="54" t="s">
        <v>95</v>
      </c>
      <c r="C26" s="1">
        <f t="shared" si="17"/>
        <v>18300</v>
      </c>
      <c r="D26" s="1">
        <v>18300</v>
      </c>
      <c r="E26" s="1"/>
      <c r="F26" s="1">
        <f t="shared" si="18"/>
        <v>103387.158547</v>
      </c>
      <c r="G26" s="1">
        <v>22706.456266000001</v>
      </c>
      <c r="H26" s="1">
        <v>80680.702281000005</v>
      </c>
      <c r="I26" s="1">
        <f t="shared" si="3"/>
        <v>0</v>
      </c>
      <c r="J26" s="1">
        <f t="shared" si="4"/>
        <v>0</v>
      </c>
      <c r="K26" s="1">
        <f t="shared" si="5"/>
        <v>0</v>
      </c>
      <c r="L26" s="1">
        <f t="shared" si="19"/>
        <v>103387.158547</v>
      </c>
      <c r="M26" s="1">
        <v>22706.456266000001</v>
      </c>
      <c r="N26" s="1">
        <v>80680.702281000005</v>
      </c>
      <c r="O26" s="2">
        <f t="shared" si="6"/>
        <v>5.6495715053005462</v>
      </c>
      <c r="P26" s="2">
        <f t="shared" si="14"/>
        <v>1.2407899598907104</v>
      </c>
      <c r="Q26" s="2" t="str">
        <f t="shared" si="15"/>
        <v xml:space="preserve"> </v>
      </c>
      <c r="R26" s="107"/>
    </row>
    <row r="27" spans="1:18" s="41" customFormat="1" ht="15.6">
      <c r="A27" s="53"/>
      <c r="B27" s="54" t="s">
        <v>96</v>
      </c>
      <c r="C27" s="1">
        <f t="shared" si="17"/>
        <v>10000</v>
      </c>
      <c r="D27" s="1">
        <v>10000</v>
      </c>
      <c r="E27" s="1"/>
      <c r="F27" s="1">
        <f t="shared" si="18"/>
        <v>13335.984</v>
      </c>
      <c r="G27" s="1">
        <v>13235.984</v>
      </c>
      <c r="H27" s="1">
        <v>100</v>
      </c>
      <c r="I27" s="1">
        <f t="shared" si="3"/>
        <v>0</v>
      </c>
      <c r="J27" s="1">
        <f t="shared" si="4"/>
        <v>0</v>
      </c>
      <c r="K27" s="1">
        <f t="shared" si="5"/>
        <v>0</v>
      </c>
      <c r="L27" s="1">
        <f t="shared" si="19"/>
        <v>13335.984</v>
      </c>
      <c r="M27" s="1">
        <v>13235.984</v>
      </c>
      <c r="N27" s="1">
        <v>100</v>
      </c>
      <c r="O27" s="2">
        <f t="shared" si="6"/>
        <v>1.3335984000000001</v>
      </c>
      <c r="P27" s="2">
        <f t="shared" ref="P27:P90" si="20">IFERROR(M27/D27," ")</f>
        <v>1.3235984000000001</v>
      </c>
      <c r="Q27" s="2" t="str">
        <f t="shared" ref="Q27:Q90" si="21">IFERROR(N27/E27," ")</f>
        <v xml:space="preserve"> </v>
      </c>
      <c r="R27" s="107"/>
    </row>
    <row r="28" spans="1:18" s="41" customFormat="1" ht="15.6">
      <c r="A28" s="53"/>
      <c r="B28" s="54" t="s">
        <v>97</v>
      </c>
      <c r="C28" s="1">
        <f t="shared" si="17"/>
        <v>0</v>
      </c>
      <c r="D28" s="1"/>
      <c r="E28" s="1"/>
      <c r="F28" s="1">
        <f t="shared" si="18"/>
        <v>5436.280683</v>
      </c>
      <c r="G28" s="1">
        <v>200</v>
      </c>
      <c r="H28" s="1">
        <v>5236.280683</v>
      </c>
      <c r="I28" s="1">
        <f t="shared" si="3"/>
        <v>0</v>
      </c>
      <c r="J28" s="1">
        <f t="shared" si="4"/>
        <v>0</v>
      </c>
      <c r="K28" s="1">
        <f t="shared" si="5"/>
        <v>0</v>
      </c>
      <c r="L28" s="1">
        <f t="shared" si="19"/>
        <v>5436.280683</v>
      </c>
      <c r="M28" s="1">
        <v>200</v>
      </c>
      <c r="N28" s="1">
        <v>5236.280683</v>
      </c>
      <c r="O28" s="2" t="str">
        <f t="shared" si="6"/>
        <v xml:space="preserve"> </v>
      </c>
      <c r="P28" s="2" t="str">
        <f t="shared" si="20"/>
        <v xml:space="preserve"> </v>
      </c>
      <c r="Q28" s="2" t="str">
        <f t="shared" si="21"/>
        <v xml:space="preserve"> </v>
      </c>
      <c r="R28" s="107"/>
    </row>
    <row r="29" spans="1:18" s="41" customFormat="1" ht="15.6">
      <c r="A29" s="53"/>
      <c r="B29" s="54" t="s">
        <v>98</v>
      </c>
      <c r="C29" s="1">
        <f t="shared" si="17"/>
        <v>157330</v>
      </c>
      <c r="D29" s="1">
        <v>157330</v>
      </c>
      <c r="E29" s="1"/>
      <c r="F29" s="1">
        <f t="shared" si="18"/>
        <v>112028.43900899999</v>
      </c>
      <c r="G29" s="1">
        <v>108153.82823699999</v>
      </c>
      <c r="H29" s="1">
        <v>3874.610772</v>
      </c>
      <c r="I29" s="1">
        <f t="shared" si="3"/>
        <v>0</v>
      </c>
      <c r="J29" s="1">
        <f t="shared" si="4"/>
        <v>0</v>
      </c>
      <c r="K29" s="1">
        <f t="shared" si="5"/>
        <v>0</v>
      </c>
      <c r="L29" s="1">
        <f t="shared" si="19"/>
        <v>112028.43900899999</v>
      </c>
      <c r="M29" s="1">
        <v>108153.82823699999</v>
      </c>
      <c r="N29" s="1">
        <v>3874.610772</v>
      </c>
      <c r="O29" s="2">
        <f t="shared" si="6"/>
        <v>0.71206024921502575</v>
      </c>
      <c r="P29" s="2">
        <f t="shared" si="20"/>
        <v>0.687432964069154</v>
      </c>
      <c r="Q29" s="2" t="str">
        <f t="shared" si="21"/>
        <v xml:space="preserve"> </v>
      </c>
      <c r="R29" s="107"/>
    </row>
    <row r="30" spans="1:18" s="41" customFormat="1" ht="15.6">
      <c r="A30" s="53"/>
      <c r="B30" s="54" t="s">
        <v>99</v>
      </c>
      <c r="C30" s="1">
        <f t="shared" si="17"/>
        <v>911186</v>
      </c>
      <c r="D30" s="1">
        <v>911186</v>
      </c>
      <c r="E30" s="1"/>
      <c r="F30" s="1">
        <f t="shared" si="18"/>
        <v>2166586.8205620004</v>
      </c>
      <c r="G30" s="1">
        <v>749857.58436900005</v>
      </c>
      <c r="H30" s="1">
        <v>1416729.2361930001</v>
      </c>
      <c r="I30" s="1">
        <f t="shared" si="3"/>
        <v>0</v>
      </c>
      <c r="J30" s="1">
        <f t="shared" si="4"/>
        <v>0</v>
      </c>
      <c r="K30" s="1">
        <f t="shared" si="5"/>
        <v>0</v>
      </c>
      <c r="L30" s="1">
        <f t="shared" si="19"/>
        <v>2166586.8205620004</v>
      </c>
      <c r="M30" s="1">
        <v>749857.58436900005</v>
      </c>
      <c r="N30" s="1">
        <v>1416729.2361930001</v>
      </c>
      <c r="O30" s="2">
        <f t="shared" si="6"/>
        <v>2.3777657037772753</v>
      </c>
      <c r="P30" s="2">
        <f t="shared" si="20"/>
        <v>0.8229467796575014</v>
      </c>
      <c r="Q30" s="2" t="str">
        <f t="shared" si="21"/>
        <v xml:space="preserve"> </v>
      </c>
      <c r="R30" s="107"/>
    </row>
    <row r="31" spans="1:18" s="41" customFormat="1" ht="31.2">
      <c r="A31" s="53"/>
      <c r="B31" s="54" t="s">
        <v>116</v>
      </c>
      <c r="C31" s="1">
        <f t="shared" si="17"/>
        <v>15545</v>
      </c>
      <c r="D31" s="1">
        <v>15545</v>
      </c>
      <c r="E31" s="1"/>
      <c r="F31" s="1">
        <f t="shared" si="18"/>
        <v>219700.58919500001</v>
      </c>
      <c r="G31" s="1">
        <v>19982.423127999999</v>
      </c>
      <c r="H31" s="1">
        <v>199718.16606700001</v>
      </c>
      <c r="I31" s="1">
        <f t="shared" si="3"/>
        <v>0</v>
      </c>
      <c r="J31" s="1">
        <f t="shared" si="4"/>
        <v>0</v>
      </c>
      <c r="K31" s="1">
        <f t="shared" si="5"/>
        <v>0</v>
      </c>
      <c r="L31" s="1">
        <f t="shared" si="19"/>
        <v>219700.58919500001</v>
      </c>
      <c r="M31" s="1">
        <v>19982.423127999999</v>
      </c>
      <c r="N31" s="1">
        <v>199718.16606700001</v>
      </c>
      <c r="O31" s="2">
        <f t="shared" si="6"/>
        <v>14.133199690897396</v>
      </c>
      <c r="P31" s="2">
        <f t="shared" si="20"/>
        <v>1.2854566180765519</v>
      </c>
      <c r="Q31" s="2" t="str">
        <f t="shared" si="21"/>
        <v xml:space="preserve"> </v>
      </c>
      <c r="R31" s="107"/>
    </row>
    <row r="32" spans="1:18" s="41" customFormat="1" ht="15.6">
      <c r="A32" s="53"/>
      <c r="B32" s="54" t="s">
        <v>100</v>
      </c>
      <c r="C32" s="1">
        <f t="shared" si="17"/>
        <v>4000</v>
      </c>
      <c r="D32" s="1">
        <v>4000</v>
      </c>
      <c r="E32" s="1"/>
      <c r="F32" s="1">
        <f t="shared" si="18"/>
        <v>4786.2979999999998</v>
      </c>
      <c r="G32" s="1">
        <v>4000</v>
      </c>
      <c r="H32" s="1">
        <v>786.298</v>
      </c>
      <c r="I32" s="1">
        <f t="shared" si="3"/>
        <v>0</v>
      </c>
      <c r="J32" s="1">
        <f t="shared" si="4"/>
        <v>0</v>
      </c>
      <c r="K32" s="1">
        <f t="shared" si="5"/>
        <v>0</v>
      </c>
      <c r="L32" s="1">
        <f t="shared" si="19"/>
        <v>4786.2979999999998</v>
      </c>
      <c r="M32" s="1">
        <v>4000</v>
      </c>
      <c r="N32" s="1">
        <v>786.298</v>
      </c>
      <c r="O32" s="2">
        <f t="shared" si="6"/>
        <v>1.1965744999999999</v>
      </c>
      <c r="P32" s="2">
        <f t="shared" si="20"/>
        <v>1</v>
      </c>
      <c r="Q32" s="2" t="str">
        <f t="shared" si="21"/>
        <v xml:space="preserve"> </v>
      </c>
      <c r="R32" s="107"/>
    </row>
    <row r="33" spans="1:17" s="41" customFormat="1" ht="15.6">
      <c r="A33" s="53"/>
      <c r="B33" s="54" t="s">
        <v>101</v>
      </c>
      <c r="C33" s="1">
        <f t="shared" si="17"/>
        <v>1837606</v>
      </c>
      <c r="D33" s="1">
        <v>390766</v>
      </c>
      <c r="E33" s="1">
        <v>1446840</v>
      </c>
      <c r="F33" s="1">
        <f t="shared" si="18"/>
        <v>6684.4069600000003</v>
      </c>
      <c r="G33" s="1">
        <v>6684.4069600000003</v>
      </c>
      <c r="H33" s="1">
        <v>0</v>
      </c>
      <c r="I33" s="1">
        <f t="shared" si="3"/>
        <v>0</v>
      </c>
      <c r="J33" s="1">
        <f t="shared" si="4"/>
        <v>0</v>
      </c>
      <c r="K33" s="1">
        <f t="shared" si="5"/>
        <v>0</v>
      </c>
      <c r="L33" s="1">
        <f t="shared" si="19"/>
        <v>6684.4069600000003</v>
      </c>
      <c r="M33" s="1">
        <v>6684.4069600000003</v>
      </c>
      <c r="N33" s="1">
        <v>0</v>
      </c>
      <c r="O33" s="2">
        <f t="shared" si="6"/>
        <v>3.6375626548890241E-3</v>
      </c>
      <c r="P33" s="2">
        <f t="shared" si="20"/>
        <v>1.7105907269312069E-2</v>
      </c>
      <c r="Q33" s="2">
        <f t="shared" si="21"/>
        <v>0</v>
      </c>
    </row>
    <row r="34" spans="1:17" s="44" customFormat="1" ht="16.2">
      <c r="A34" s="42">
        <v>2</v>
      </c>
      <c r="B34" s="55" t="s">
        <v>20</v>
      </c>
      <c r="C34" s="3">
        <f t="shared" si="17"/>
        <v>0</v>
      </c>
      <c r="D34" s="3"/>
      <c r="E34" s="3"/>
      <c r="F34" s="3">
        <f t="shared" si="18"/>
        <v>0</v>
      </c>
      <c r="G34" s="3"/>
      <c r="H34" s="3"/>
      <c r="I34" s="3">
        <f t="shared" si="3"/>
        <v>0</v>
      </c>
      <c r="J34" s="3">
        <f t="shared" si="4"/>
        <v>0</v>
      </c>
      <c r="K34" s="3">
        <f t="shared" si="5"/>
        <v>0</v>
      </c>
      <c r="L34" s="3">
        <f t="shared" si="19"/>
        <v>0</v>
      </c>
      <c r="M34" s="3"/>
      <c r="N34" s="3"/>
      <c r="O34" s="9" t="str">
        <f t="shared" si="6"/>
        <v xml:space="preserve"> </v>
      </c>
      <c r="P34" s="9" t="str">
        <f t="shared" si="20"/>
        <v xml:space="preserve"> </v>
      </c>
      <c r="Q34" s="9" t="str">
        <f t="shared" si="21"/>
        <v xml:space="preserve"> </v>
      </c>
    </row>
    <row r="35" spans="1:17" s="44" customFormat="1" ht="16.2">
      <c r="A35" s="42">
        <v>3</v>
      </c>
      <c r="B35" s="55" t="s">
        <v>115</v>
      </c>
      <c r="C35" s="3">
        <f t="shared" si="17"/>
        <v>232559</v>
      </c>
      <c r="D35" s="3">
        <v>232559</v>
      </c>
      <c r="E35" s="3">
        <v>0</v>
      </c>
      <c r="F35" s="3">
        <f t="shared" si="18"/>
        <v>289958.17</v>
      </c>
      <c r="G35" s="3">
        <v>252559</v>
      </c>
      <c r="H35" s="3">
        <v>37399.17</v>
      </c>
      <c r="I35" s="3">
        <f t="shared" si="3"/>
        <v>0</v>
      </c>
      <c r="J35" s="3">
        <f t="shared" si="4"/>
        <v>0</v>
      </c>
      <c r="K35" s="3">
        <f t="shared" si="5"/>
        <v>0</v>
      </c>
      <c r="L35" s="3">
        <f t="shared" si="19"/>
        <v>289958.17</v>
      </c>
      <c r="M35" s="3">
        <v>252559</v>
      </c>
      <c r="N35" s="3">
        <v>37399.17</v>
      </c>
      <c r="O35" s="9">
        <f t="shared" si="6"/>
        <v>1.2468155177825841</v>
      </c>
      <c r="P35" s="9">
        <f t="shared" si="20"/>
        <v>1.0859996818011772</v>
      </c>
      <c r="Q35" s="9" t="str">
        <f t="shared" si="21"/>
        <v xml:space="preserve"> </v>
      </c>
    </row>
    <row r="36" spans="1:17" s="41" customFormat="1" ht="15.6">
      <c r="A36" s="37" t="s">
        <v>21</v>
      </c>
      <c r="B36" s="38" t="s">
        <v>22</v>
      </c>
      <c r="C36" s="39">
        <f>C37+C44+C45+C48+SUM(C49:C54)+C59+C62</f>
        <v>6198923</v>
      </c>
      <c r="D36" s="39">
        <f t="shared" ref="D36:N36" si="22">D37+D44+D45+D48+SUM(D49:D54)+D59+D62</f>
        <v>2400175</v>
      </c>
      <c r="E36" s="39">
        <f t="shared" si="22"/>
        <v>3798748</v>
      </c>
      <c r="F36" s="39">
        <f t="shared" si="22"/>
        <v>5805709.7156240009</v>
      </c>
      <c r="G36" s="39">
        <f t="shared" si="22"/>
        <v>1981442.8892289998</v>
      </c>
      <c r="H36" s="39">
        <f t="shared" si="22"/>
        <v>3824266.8263949989</v>
      </c>
      <c r="I36" s="39">
        <f t="shared" si="3"/>
        <v>0</v>
      </c>
      <c r="J36" s="39">
        <f t="shared" si="4"/>
        <v>0</v>
      </c>
      <c r="K36" s="39">
        <f t="shared" si="5"/>
        <v>0</v>
      </c>
      <c r="L36" s="39">
        <f t="shared" si="22"/>
        <v>5805709.7156240009</v>
      </c>
      <c r="M36" s="39">
        <f t="shared" si="22"/>
        <v>1981442.8892289998</v>
      </c>
      <c r="N36" s="39">
        <f t="shared" si="22"/>
        <v>3824266.8263949989</v>
      </c>
      <c r="O36" s="40">
        <f t="shared" si="6"/>
        <v>0.93656748367805198</v>
      </c>
      <c r="P36" s="40">
        <f t="shared" si="20"/>
        <v>0.8255410081469059</v>
      </c>
      <c r="Q36" s="40">
        <f t="shared" si="21"/>
        <v>1.0067176939336326</v>
      </c>
    </row>
    <row r="37" spans="1:17" s="41" customFormat="1" ht="15.6">
      <c r="A37" s="57">
        <v>1</v>
      </c>
      <c r="B37" s="58" t="s">
        <v>23</v>
      </c>
      <c r="C37" s="1">
        <f>SUM(C38:C43)</f>
        <v>865814</v>
      </c>
      <c r="D37" s="1">
        <f t="shared" ref="D37:N37" si="23">SUM(D38:D43)</f>
        <v>423421</v>
      </c>
      <c r="E37" s="1">
        <f t="shared" si="23"/>
        <v>442393</v>
      </c>
      <c r="F37" s="1">
        <f t="shared" si="23"/>
        <v>717043.50052500004</v>
      </c>
      <c r="G37" s="1">
        <f t="shared" si="23"/>
        <v>341250.21496699995</v>
      </c>
      <c r="H37" s="1">
        <f t="shared" si="23"/>
        <v>375793.28555799997</v>
      </c>
      <c r="I37" s="1">
        <f t="shared" si="3"/>
        <v>0</v>
      </c>
      <c r="J37" s="1">
        <f t="shared" si="4"/>
        <v>0</v>
      </c>
      <c r="K37" s="1">
        <f t="shared" si="5"/>
        <v>0</v>
      </c>
      <c r="L37" s="1">
        <f t="shared" si="23"/>
        <v>717043.50052500004</v>
      </c>
      <c r="M37" s="1">
        <f t="shared" si="23"/>
        <v>341250.21496699995</v>
      </c>
      <c r="N37" s="1">
        <f t="shared" si="23"/>
        <v>375793.28555799997</v>
      </c>
      <c r="O37" s="2">
        <f t="shared" si="6"/>
        <v>0.82817267972682362</v>
      </c>
      <c r="P37" s="2">
        <f t="shared" si="20"/>
        <v>0.80593597144921947</v>
      </c>
      <c r="Q37" s="2">
        <f t="shared" si="21"/>
        <v>0.84945576796649125</v>
      </c>
    </row>
    <row r="38" spans="1:17" s="52" customFormat="1" ht="15.6">
      <c r="A38" s="56" t="s">
        <v>9</v>
      </c>
      <c r="B38" s="59" t="s">
        <v>24</v>
      </c>
      <c r="C38" s="8">
        <f t="shared" ref="C38:C44" si="24">SUM(D38:E38)</f>
        <v>90474</v>
      </c>
      <c r="D38" s="8">
        <v>39500</v>
      </c>
      <c r="E38" s="8">
        <v>50974</v>
      </c>
      <c r="F38" s="8">
        <f t="shared" ref="F38:F44" si="25">SUM(G38:H38)</f>
        <v>44859.719836999997</v>
      </c>
      <c r="G38" s="8">
        <v>31407.570685999999</v>
      </c>
      <c r="H38" s="8">
        <v>13452.149151</v>
      </c>
      <c r="I38" s="8">
        <f t="shared" si="3"/>
        <v>0</v>
      </c>
      <c r="J38" s="8">
        <f t="shared" si="4"/>
        <v>0</v>
      </c>
      <c r="K38" s="8">
        <f t="shared" si="5"/>
        <v>0</v>
      </c>
      <c r="L38" s="8">
        <f t="shared" ref="L38:L44" si="26">SUM(M38:N38)</f>
        <v>44859.719836999997</v>
      </c>
      <c r="M38" s="8">
        <v>31407.570685999999</v>
      </c>
      <c r="N38" s="8">
        <v>13452.149151</v>
      </c>
      <c r="O38" s="4">
        <f t="shared" si="6"/>
        <v>0.49582996039746224</v>
      </c>
      <c r="P38" s="4">
        <f t="shared" si="20"/>
        <v>0.79512837179746831</v>
      </c>
      <c r="Q38" s="4">
        <f t="shared" si="21"/>
        <v>0.26390216877231532</v>
      </c>
    </row>
    <row r="39" spans="1:17" s="52" customFormat="1" ht="15.6">
      <c r="A39" s="56" t="s">
        <v>11</v>
      </c>
      <c r="B39" s="59" t="s">
        <v>25</v>
      </c>
      <c r="C39" s="8">
        <f t="shared" si="24"/>
        <v>46930</v>
      </c>
      <c r="D39" s="8">
        <v>46300</v>
      </c>
      <c r="E39" s="8">
        <v>630</v>
      </c>
      <c r="F39" s="8">
        <f t="shared" si="25"/>
        <v>35687.032214999999</v>
      </c>
      <c r="G39" s="8">
        <v>34390.299238</v>
      </c>
      <c r="H39" s="8">
        <v>1296.7329769999999</v>
      </c>
      <c r="I39" s="8">
        <f t="shared" si="3"/>
        <v>0</v>
      </c>
      <c r="J39" s="8">
        <f t="shared" si="4"/>
        <v>0</v>
      </c>
      <c r="K39" s="8">
        <f t="shared" si="5"/>
        <v>0</v>
      </c>
      <c r="L39" s="8">
        <f t="shared" si="26"/>
        <v>35687.032214999999</v>
      </c>
      <c r="M39" s="8">
        <v>34390.299238</v>
      </c>
      <c r="N39" s="8">
        <v>1296.7329769999999</v>
      </c>
      <c r="O39" s="4">
        <f t="shared" si="6"/>
        <v>0.7604311147453654</v>
      </c>
      <c r="P39" s="4">
        <f t="shared" si="20"/>
        <v>0.74277104185745135</v>
      </c>
      <c r="Q39" s="4">
        <f t="shared" si="21"/>
        <v>2.0583063126984125</v>
      </c>
    </row>
    <row r="40" spans="1:17" s="52" customFormat="1" ht="15.6">
      <c r="A40" s="56" t="s">
        <v>13</v>
      </c>
      <c r="B40" s="59" t="s">
        <v>26</v>
      </c>
      <c r="C40" s="8">
        <f t="shared" si="24"/>
        <v>92801</v>
      </c>
      <c r="D40" s="8">
        <v>87900</v>
      </c>
      <c r="E40" s="8">
        <v>4901</v>
      </c>
      <c r="F40" s="8">
        <f t="shared" si="25"/>
        <v>91147.754029000003</v>
      </c>
      <c r="G40" s="8">
        <v>80946.047216999999</v>
      </c>
      <c r="H40" s="8">
        <v>10201.706811999999</v>
      </c>
      <c r="I40" s="8">
        <f t="shared" si="3"/>
        <v>0</v>
      </c>
      <c r="J40" s="8">
        <f t="shared" si="4"/>
        <v>0</v>
      </c>
      <c r="K40" s="8">
        <f t="shared" si="5"/>
        <v>0</v>
      </c>
      <c r="L40" s="8">
        <f t="shared" si="26"/>
        <v>91147.754029000003</v>
      </c>
      <c r="M40" s="8">
        <v>80946.047216999999</v>
      </c>
      <c r="N40" s="8">
        <v>10201.706811999999</v>
      </c>
      <c r="O40" s="4">
        <f t="shared" si="6"/>
        <v>0.9821850414219675</v>
      </c>
      <c r="P40" s="4">
        <f t="shared" si="20"/>
        <v>0.92088790918088737</v>
      </c>
      <c r="Q40" s="4">
        <f t="shared" si="21"/>
        <v>2.0815561746582327</v>
      </c>
    </row>
    <row r="41" spans="1:17" s="52" customFormat="1" ht="15.6">
      <c r="A41" s="56" t="s">
        <v>27</v>
      </c>
      <c r="B41" s="59" t="s">
        <v>28</v>
      </c>
      <c r="C41" s="8">
        <f t="shared" si="24"/>
        <v>250331</v>
      </c>
      <c r="D41" s="8">
        <v>172821</v>
      </c>
      <c r="E41" s="8">
        <v>77510</v>
      </c>
      <c r="F41" s="8">
        <f t="shared" si="25"/>
        <v>352986.90350300004</v>
      </c>
      <c r="G41" s="8">
        <v>168446.203541</v>
      </c>
      <c r="H41" s="8">
        <v>184540.69996200001</v>
      </c>
      <c r="I41" s="8">
        <f t="shared" si="3"/>
        <v>0</v>
      </c>
      <c r="J41" s="8">
        <f t="shared" si="4"/>
        <v>0</v>
      </c>
      <c r="K41" s="8">
        <f t="shared" si="5"/>
        <v>0</v>
      </c>
      <c r="L41" s="8">
        <f t="shared" si="26"/>
        <v>352986.90350300004</v>
      </c>
      <c r="M41" s="8">
        <v>168446.203541</v>
      </c>
      <c r="N41" s="8">
        <v>184540.69996200001</v>
      </c>
      <c r="O41" s="4">
        <f t="shared" si="6"/>
        <v>1.4100806672086159</v>
      </c>
      <c r="P41" s="4">
        <f t="shared" si="20"/>
        <v>0.97468596722041878</v>
      </c>
      <c r="Q41" s="4">
        <f t="shared" si="21"/>
        <v>2.3808631139465879</v>
      </c>
    </row>
    <row r="42" spans="1:17" s="52" customFormat="1" ht="15.6">
      <c r="A42" s="56" t="s">
        <v>29</v>
      </c>
      <c r="B42" s="59" t="s">
        <v>30</v>
      </c>
      <c r="C42" s="8">
        <f t="shared" si="24"/>
        <v>216700</v>
      </c>
      <c r="D42" s="8">
        <v>5500</v>
      </c>
      <c r="E42" s="8">
        <v>211200</v>
      </c>
      <c r="F42" s="8">
        <f t="shared" si="25"/>
        <v>133947.94169499999</v>
      </c>
      <c r="G42" s="8">
        <v>4697.7719989999996</v>
      </c>
      <c r="H42" s="8">
        <v>129250.169696</v>
      </c>
      <c r="I42" s="8">
        <f t="shared" si="3"/>
        <v>0</v>
      </c>
      <c r="J42" s="8">
        <f t="shared" si="4"/>
        <v>0</v>
      </c>
      <c r="K42" s="8">
        <f t="shared" si="5"/>
        <v>0</v>
      </c>
      <c r="L42" s="8">
        <f t="shared" si="26"/>
        <v>133947.94169499999</v>
      </c>
      <c r="M42" s="8">
        <v>4697.7719989999996</v>
      </c>
      <c r="N42" s="8">
        <v>129250.169696</v>
      </c>
      <c r="O42" s="4">
        <f t="shared" si="6"/>
        <v>0.6181261730272265</v>
      </c>
      <c r="P42" s="4">
        <f t="shared" si="20"/>
        <v>0.85414036345454536</v>
      </c>
      <c r="Q42" s="4">
        <f t="shared" si="21"/>
        <v>0.61197997015151517</v>
      </c>
    </row>
    <row r="43" spans="1:17" s="52" customFormat="1" ht="15.6">
      <c r="A43" s="56" t="s">
        <v>31</v>
      </c>
      <c r="B43" s="59" t="s">
        <v>32</v>
      </c>
      <c r="C43" s="8">
        <f t="shared" si="24"/>
        <v>168578</v>
      </c>
      <c r="D43" s="8">
        <v>71400</v>
      </c>
      <c r="E43" s="8">
        <v>97178</v>
      </c>
      <c r="F43" s="8">
        <f t="shared" si="25"/>
        <v>58414.149246000001</v>
      </c>
      <c r="G43" s="8">
        <v>21362.322285999999</v>
      </c>
      <c r="H43" s="8">
        <v>37051.826959999999</v>
      </c>
      <c r="I43" s="8">
        <f t="shared" si="3"/>
        <v>0</v>
      </c>
      <c r="J43" s="8">
        <f t="shared" si="4"/>
        <v>0</v>
      </c>
      <c r="K43" s="8">
        <f t="shared" si="5"/>
        <v>0</v>
      </c>
      <c r="L43" s="8">
        <f t="shared" si="26"/>
        <v>58414.149246000001</v>
      </c>
      <c r="M43" s="8">
        <v>21362.322285999999</v>
      </c>
      <c r="N43" s="8">
        <v>37051.826959999999</v>
      </c>
      <c r="O43" s="4">
        <f t="shared" si="6"/>
        <v>0.34651110611111768</v>
      </c>
      <c r="P43" s="4">
        <f t="shared" si="20"/>
        <v>0.29919218887955179</v>
      </c>
      <c r="Q43" s="4">
        <f t="shared" si="21"/>
        <v>0.38127793286546335</v>
      </c>
    </row>
    <row r="44" spans="1:17" s="41" customFormat="1" ht="15.6">
      <c r="A44" s="57">
        <v>2</v>
      </c>
      <c r="B44" s="58" t="s">
        <v>33</v>
      </c>
      <c r="C44" s="8">
        <f t="shared" si="24"/>
        <v>132630</v>
      </c>
      <c r="D44" s="1">
        <v>30000</v>
      </c>
      <c r="E44" s="1">
        <v>102630</v>
      </c>
      <c r="F44" s="8">
        <f t="shared" si="25"/>
        <v>102141.44630000001</v>
      </c>
      <c r="G44" s="1">
        <v>7990.9214169999996</v>
      </c>
      <c r="H44" s="1">
        <v>94150.524883000006</v>
      </c>
      <c r="I44" s="8">
        <f t="shared" si="3"/>
        <v>0</v>
      </c>
      <c r="J44" s="8">
        <f t="shared" si="4"/>
        <v>0</v>
      </c>
      <c r="K44" s="8">
        <f t="shared" si="5"/>
        <v>0</v>
      </c>
      <c r="L44" s="8">
        <f t="shared" si="26"/>
        <v>102141.44630000001</v>
      </c>
      <c r="M44" s="1">
        <v>7990.9214169999996</v>
      </c>
      <c r="N44" s="1">
        <v>94150.524883000006</v>
      </c>
      <c r="O44" s="2">
        <f t="shared" si="6"/>
        <v>0.77012324737992921</v>
      </c>
      <c r="P44" s="2">
        <f t="shared" si="20"/>
        <v>0.26636404723333335</v>
      </c>
      <c r="Q44" s="2">
        <f t="shared" si="21"/>
        <v>0.91737820211439158</v>
      </c>
    </row>
    <row r="45" spans="1:17" s="41" customFormat="1" ht="15.6">
      <c r="A45" s="57">
        <v>3</v>
      </c>
      <c r="B45" s="60" t="s">
        <v>34</v>
      </c>
      <c r="C45" s="61">
        <f>SUM(C46:C47)</f>
        <v>2480537</v>
      </c>
      <c r="D45" s="61">
        <f t="shared" ref="D45:N45" si="27">SUM(D46:D47)</f>
        <v>619000</v>
      </c>
      <c r="E45" s="61">
        <f t="shared" si="27"/>
        <v>1861537</v>
      </c>
      <c r="F45" s="61">
        <f t="shared" si="27"/>
        <v>2350567.8403930003</v>
      </c>
      <c r="G45" s="61">
        <f t="shared" si="27"/>
        <v>446276.76059200004</v>
      </c>
      <c r="H45" s="61">
        <f t="shared" si="27"/>
        <v>1904291.0798009997</v>
      </c>
      <c r="I45" s="61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27"/>
        <v>2350567.8403930003</v>
      </c>
      <c r="M45" s="61">
        <f t="shared" si="27"/>
        <v>446276.76059200004</v>
      </c>
      <c r="N45" s="61">
        <f t="shared" si="27"/>
        <v>1904291.0798009997</v>
      </c>
      <c r="O45" s="62">
        <f t="shared" si="6"/>
        <v>0.94760442613555063</v>
      </c>
      <c r="P45" s="62">
        <f t="shared" si="20"/>
        <v>0.72096407203877222</v>
      </c>
      <c r="Q45" s="62">
        <f t="shared" si="21"/>
        <v>1.0229670856937034</v>
      </c>
    </row>
    <row r="46" spans="1:17" s="52" customFormat="1" ht="15.6">
      <c r="A46" s="63" t="s">
        <v>9</v>
      </c>
      <c r="B46" s="64" t="s">
        <v>35</v>
      </c>
      <c r="C46" s="8">
        <f t="shared" ref="C46:C53" si="28">SUM(D46:E46)</f>
        <v>2300990</v>
      </c>
      <c r="D46" s="65">
        <v>450000</v>
      </c>
      <c r="E46" s="65">
        <v>1850990</v>
      </c>
      <c r="F46" s="8">
        <f t="shared" ref="F46:F53" si="29">SUM(G46:H46)</f>
        <v>2194525.8537590001</v>
      </c>
      <c r="G46" s="8">
        <v>302126.01819700003</v>
      </c>
      <c r="H46" s="8">
        <v>1892399.8355619998</v>
      </c>
      <c r="I46" s="8">
        <f t="shared" si="3"/>
        <v>0</v>
      </c>
      <c r="J46" s="8">
        <f t="shared" si="4"/>
        <v>0</v>
      </c>
      <c r="K46" s="8">
        <f t="shared" si="5"/>
        <v>0</v>
      </c>
      <c r="L46" s="8">
        <f t="shared" ref="L46:L53" si="30">SUM(M46:N46)</f>
        <v>2194525.8537590001</v>
      </c>
      <c r="M46" s="8">
        <v>302126.01819700003</v>
      </c>
      <c r="N46" s="8">
        <v>1892399.8355619998</v>
      </c>
      <c r="O46" s="4">
        <f t="shared" si="6"/>
        <v>0.95373115648438289</v>
      </c>
      <c r="P46" s="4">
        <f t="shared" si="20"/>
        <v>0.67139115154888895</v>
      </c>
      <c r="Q46" s="4">
        <f t="shared" si="21"/>
        <v>1.0223717230033658</v>
      </c>
    </row>
    <row r="47" spans="1:17" s="52" customFormat="1" ht="15.6">
      <c r="A47" s="63" t="s">
        <v>11</v>
      </c>
      <c r="B47" s="64" t="s">
        <v>36</v>
      </c>
      <c r="C47" s="8">
        <f t="shared" si="28"/>
        <v>179547</v>
      </c>
      <c r="D47" s="65">
        <v>169000</v>
      </c>
      <c r="E47" s="65">
        <v>10547</v>
      </c>
      <c r="F47" s="8">
        <f t="shared" si="29"/>
        <v>156041.986634</v>
      </c>
      <c r="G47" s="8">
        <v>144150.74239500001</v>
      </c>
      <c r="H47" s="8">
        <v>11891.244239</v>
      </c>
      <c r="I47" s="8">
        <f t="shared" si="3"/>
        <v>0</v>
      </c>
      <c r="J47" s="8">
        <f t="shared" si="4"/>
        <v>0</v>
      </c>
      <c r="K47" s="8">
        <f t="shared" si="5"/>
        <v>0</v>
      </c>
      <c r="L47" s="8">
        <f t="shared" si="30"/>
        <v>156041.986634</v>
      </c>
      <c r="M47" s="8">
        <v>144150.74239500001</v>
      </c>
      <c r="N47" s="8">
        <v>11891.244239</v>
      </c>
      <c r="O47" s="4">
        <f t="shared" si="6"/>
        <v>0.86908712835079394</v>
      </c>
      <c r="P47" s="4">
        <f t="shared" si="20"/>
        <v>0.85296297275147936</v>
      </c>
      <c r="Q47" s="4">
        <f t="shared" si="21"/>
        <v>1.1274527580354603</v>
      </c>
    </row>
    <row r="48" spans="1:17" s="41" customFormat="1" ht="15.6">
      <c r="A48" s="57">
        <v>4</v>
      </c>
      <c r="B48" s="58" t="s">
        <v>37</v>
      </c>
      <c r="C48" s="8">
        <f t="shared" si="28"/>
        <v>507805</v>
      </c>
      <c r="D48" s="1">
        <v>475000</v>
      </c>
      <c r="E48" s="1">
        <v>32805</v>
      </c>
      <c r="F48" s="8">
        <f t="shared" si="29"/>
        <v>552119.98832999996</v>
      </c>
      <c r="G48" s="1">
        <v>522333.97101699997</v>
      </c>
      <c r="H48" s="1">
        <v>29786.017313</v>
      </c>
      <c r="I48" s="8">
        <f t="shared" si="3"/>
        <v>0</v>
      </c>
      <c r="J48" s="8">
        <f t="shared" si="4"/>
        <v>0</v>
      </c>
      <c r="K48" s="8">
        <f t="shared" si="5"/>
        <v>0</v>
      </c>
      <c r="L48" s="8">
        <f t="shared" si="30"/>
        <v>552119.98832999996</v>
      </c>
      <c r="M48" s="1">
        <v>522333.97101699997</v>
      </c>
      <c r="N48" s="1">
        <v>29786.017313</v>
      </c>
      <c r="O48" s="2">
        <f t="shared" si="6"/>
        <v>1.0872677274347435</v>
      </c>
      <c r="P48" s="2">
        <f t="shared" si="20"/>
        <v>1.0996504652989474</v>
      </c>
      <c r="Q48" s="2">
        <f t="shared" si="21"/>
        <v>0.90797187358634357</v>
      </c>
    </row>
    <row r="49" spans="1:17" s="41" customFormat="1" ht="15.6">
      <c r="A49" s="57">
        <v>5</v>
      </c>
      <c r="B49" s="58" t="s">
        <v>38</v>
      </c>
      <c r="C49" s="8">
        <f t="shared" si="28"/>
        <v>111370</v>
      </c>
      <c r="D49" s="1">
        <v>73200</v>
      </c>
      <c r="E49" s="1">
        <v>38170</v>
      </c>
      <c r="F49" s="8">
        <f t="shared" si="29"/>
        <v>96943.112003000002</v>
      </c>
      <c r="G49" s="1">
        <v>59389.664641000003</v>
      </c>
      <c r="H49" s="1">
        <v>37553.447361999999</v>
      </c>
      <c r="I49" s="8">
        <f t="shared" si="3"/>
        <v>0</v>
      </c>
      <c r="J49" s="8">
        <f t="shared" si="4"/>
        <v>0</v>
      </c>
      <c r="K49" s="8">
        <f t="shared" si="5"/>
        <v>0</v>
      </c>
      <c r="L49" s="8">
        <f t="shared" si="30"/>
        <v>96943.112003000002</v>
      </c>
      <c r="M49" s="1">
        <v>59389.664641000003</v>
      </c>
      <c r="N49" s="1">
        <v>37553.447361999999</v>
      </c>
      <c r="O49" s="2">
        <f t="shared" si="6"/>
        <v>0.8704598366077041</v>
      </c>
      <c r="P49" s="2">
        <f t="shared" si="20"/>
        <v>0.8113342164071039</v>
      </c>
      <c r="Q49" s="2">
        <f t="shared" si="21"/>
        <v>0.98384719313597058</v>
      </c>
    </row>
    <row r="50" spans="1:17" s="41" customFormat="1" ht="15.6">
      <c r="A50" s="57">
        <v>6</v>
      </c>
      <c r="B50" s="58" t="s">
        <v>39</v>
      </c>
      <c r="C50" s="8">
        <f t="shared" si="28"/>
        <v>62205</v>
      </c>
      <c r="D50" s="1">
        <v>54000</v>
      </c>
      <c r="E50" s="1">
        <v>8205</v>
      </c>
      <c r="F50" s="8">
        <f t="shared" si="29"/>
        <v>44219.496807999996</v>
      </c>
      <c r="G50" s="1">
        <v>38848.559999999998</v>
      </c>
      <c r="H50" s="1">
        <v>5370.9368080000004</v>
      </c>
      <c r="I50" s="8">
        <f t="shared" si="3"/>
        <v>0</v>
      </c>
      <c r="J50" s="8">
        <f t="shared" si="4"/>
        <v>0</v>
      </c>
      <c r="K50" s="8">
        <f t="shared" si="5"/>
        <v>0</v>
      </c>
      <c r="L50" s="8">
        <f t="shared" si="30"/>
        <v>44219.496807999996</v>
      </c>
      <c r="M50" s="1">
        <v>38848.559999999998</v>
      </c>
      <c r="N50" s="1">
        <v>5370.9368080000004</v>
      </c>
      <c r="O50" s="2">
        <f t="shared" si="6"/>
        <v>0.71086724231171117</v>
      </c>
      <c r="P50" s="2">
        <f t="shared" si="20"/>
        <v>0.71941777777777771</v>
      </c>
      <c r="Q50" s="2">
        <f t="shared" si="21"/>
        <v>0.65459315149299213</v>
      </c>
    </row>
    <row r="51" spans="1:17" s="41" customFormat="1" ht="15.6">
      <c r="A51" s="57">
        <v>7</v>
      </c>
      <c r="B51" s="58" t="s">
        <v>40</v>
      </c>
      <c r="C51" s="8">
        <f t="shared" si="28"/>
        <v>35630</v>
      </c>
      <c r="D51" s="1">
        <v>27000</v>
      </c>
      <c r="E51" s="1">
        <v>8630</v>
      </c>
      <c r="F51" s="8">
        <f t="shared" si="29"/>
        <v>29468.846655000001</v>
      </c>
      <c r="G51" s="1">
        <v>19945.298845000001</v>
      </c>
      <c r="H51" s="1">
        <v>9523.54781</v>
      </c>
      <c r="I51" s="8">
        <f t="shared" si="3"/>
        <v>0</v>
      </c>
      <c r="J51" s="8">
        <f t="shared" si="4"/>
        <v>0</v>
      </c>
      <c r="K51" s="8">
        <f t="shared" si="5"/>
        <v>0</v>
      </c>
      <c r="L51" s="8">
        <f t="shared" si="30"/>
        <v>29468.846655000001</v>
      </c>
      <c r="M51" s="1">
        <v>19945.298845000001</v>
      </c>
      <c r="N51" s="1">
        <v>9523.54781</v>
      </c>
      <c r="O51" s="2">
        <f t="shared" si="6"/>
        <v>0.82707961422958187</v>
      </c>
      <c r="P51" s="2">
        <f t="shared" si="20"/>
        <v>0.73871477203703706</v>
      </c>
      <c r="Q51" s="2">
        <f t="shared" si="21"/>
        <v>1.1035397230590962</v>
      </c>
    </row>
    <row r="52" spans="1:17" s="41" customFormat="1" ht="15.6">
      <c r="A52" s="57">
        <v>8</v>
      </c>
      <c r="B52" s="58" t="s">
        <v>41</v>
      </c>
      <c r="C52" s="8">
        <f t="shared" si="28"/>
        <v>43270</v>
      </c>
      <c r="D52" s="1">
        <v>42100</v>
      </c>
      <c r="E52" s="1">
        <v>1170</v>
      </c>
      <c r="F52" s="8">
        <f t="shared" si="29"/>
        <v>24218.373802000002</v>
      </c>
      <c r="G52" s="1">
        <v>23270.673340000001</v>
      </c>
      <c r="H52" s="1">
        <v>947.70046200000002</v>
      </c>
      <c r="I52" s="8">
        <f t="shared" si="3"/>
        <v>0</v>
      </c>
      <c r="J52" s="8">
        <f t="shared" si="4"/>
        <v>0</v>
      </c>
      <c r="K52" s="8">
        <f t="shared" si="5"/>
        <v>0</v>
      </c>
      <c r="L52" s="8">
        <f t="shared" si="30"/>
        <v>24218.373802000002</v>
      </c>
      <c r="M52" s="1">
        <v>23270.673340000001</v>
      </c>
      <c r="N52" s="1">
        <v>947.70046200000002</v>
      </c>
      <c r="O52" s="2">
        <f t="shared" si="6"/>
        <v>0.55970357758262079</v>
      </c>
      <c r="P52" s="2">
        <f t="shared" si="20"/>
        <v>0.55274758527315915</v>
      </c>
      <c r="Q52" s="2">
        <f t="shared" si="21"/>
        <v>0.81000039487179487</v>
      </c>
    </row>
    <row r="53" spans="1:17" s="41" customFormat="1" ht="15.6">
      <c r="A53" s="57">
        <v>9</v>
      </c>
      <c r="B53" s="58" t="s">
        <v>42</v>
      </c>
      <c r="C53" s="8">
        <f t="shared" si="28"/>
        <v>511595</v>
      </c>
      <c r="D53" s="1">
        <v>156000</v>
      </c>
      <c r="E53" s="1">
        <v>355595</v>
      </c>
      <c r="F53" s="8">
        <f t="shared" si="29"/>
        <v>433827.22844400001</v>
      </c>
      <c r="G53" s="1">
        <v>85616.867706000005</v>
      </c>
      <c r="H53" s="1">
        <v>348210.36073800002</v>
      </c>
      <c r="I53" s="8">
        <f t="shared" si="3"/>
        <v>0</v>
      </c>
      <c r="J53" s="8">
        <f t="shared" si="4"/>
        <v>0</v>
      </c>
      <c r="K53" s="8">
        <f t="shared" si="5"/>
        <v>0</v>
      </c>
      <c r="L53" s="8">
        <f t="shared" si="30"/>
        <v>433827.22844400001</v>
      </c>
      <c r="M53" s="1">
        <v>85616.867706000005</v>
      </c>
      <c r="N53" s="1">
        <v>348210.36073800002</v>
      </c>
      <c r="O53" s="2">
        <f t="shared" si="6"/>
        <v>0.84798957856116652</v>
      </c>
      <c r="P53" s="2">
        <f t="shared" si="20"/>
        <v>0.54882607503846159</v>
      </c>
      <c r="Q53" s="2">
        <f t="shared" si="21"/>
        <v>0.97923300591403151</v>
      </c>
    </row>
    <row r="54" spans="1:17" s="50" customFormat="1" ht="15.6">
      <c r="A54" s="57">
        <v>10</v>
      </c>
      <c r="B54" s="58" t="s">
        <v>43</v>
      </c>
      <c r="C54" s="61">
        <f>SUM(C55:C58)</f>
        <v>1002878</v>
      </c>
      <c r="D54" s="61">
        <f t="shared" ref="D54:N54" si="31">SUM(D55:D58)</f>
        <v>355020</v>
      </c>
      <c r="E54" s="61">
        <f t="shared" si="31"/>
        <v>647858</v>
      </c>
      <c r="F54" s="61">
        <f t="shared" si="31"/>
        <v>1048675.3237930001</v>
      </c>
      <c r="G54" s="61">
        <f t="shared" si="31"/>
        <v>312688.06290900003</v>
      </c>
      <c r="H54" s="61">
        <f t="shared" si="31"/>
        <v>735987.26088399999</v>
      </c>
      <c r="I54" s="61">
        <f t="shared" si="3"/>
        <v>0</v>
      </c>
      <c r="J54" s="61">
        <f t="shared" si="4"/>
        <v>0</v>
      </c>
      <c r="K54" s="61">
        <f t="shared" si="5"/>
        <v>0</v>
      </c>
      <c r="L54" s="61">
        <f t="shared" si="31"/>
        <v>1048675.3237930001</v>
      </c>
      <c r="M54" s="61">
        <f t="shared" si="31"/>
        <v>312688.06290900003</v>
      </c>
      <c r="N54" s="61">
        <f t="shared" si="31"/>
        <v>735987.26088399999</v>
      </c>
      <c r="O54" s="62">
        <f t="shared" si="6"/>
        <v>1.0456658973404542</v>
      </c>
      <c r="P54" s="62">
        <f t="shared" si="20"/>
        <v>0.88076182442960971</v>
      </c>
      <c r="Q54" s="62">
        <f t="shared" si="21"/>
        <v>1.1360317552364869</v>
      </c>
    </row>
    <row r="55" spans="1:17" s="52" customFormat="1" ht="15.6">
      <c r="A55" s="63" t="s">
        <v>9</v>
      </c>
      <c r="B55" s="64" t="s">
        <v>44</v>
      </c>
      <c r="C55" s="8">
        <f>SUM(D55:E55)</f>
        <v>620044</v>
      </c>
      <c r="D55" s="65">
        <v>262784</v>
      </c>
      <c r="E55" s="65">
        <v>357260</v>
      </c>
      <c r="F55" s="8">
        <f>SUM(G55:H55)</f>
        <v>658365.09825000004</v>
      </c>
      <c r="G55" s="8">
        <v>222758.10241600001</v>
      </c>
      <c r="H55" s="8">
        <v>435606.995834</v>
      </c>
      <c r="I55" s="8">
        <f t="shared" si="3"/>
        <v>0</v>
      </c>
      <c r="J55" s="8">
        <f t="shared" si="4"/>
        <v>0</v>
      </c>
      <c r="K55" s="8">
        <f t="shared" si="5"/>
        <v>0</v>
      </c>
      <c r="L55" s="8">
        <f>SUM(M55:N55)</f>
        <v>658365.09825000004</v>
      </c>
      <c r="M55" s="8">
        <v>222758.10241600001</v>
      </c>
      <c r="N55" s="8">
        <v>435606.995834</v>
      </c>
      <c r="O55" s="4">
        <f t="shared" si="6"/>
        <v>1.061803836905123</v>
      </c>
      <c r="P55" s="4">
        <f t="shared" si="20"/>
        <v>0.84768518028494888</v>
      </c>
      <c r="Q55" s="4">
        <f t="shared" si="21"/>
        <v>1.2192996580473605</v>
      </c>
    </row>
    <row r="56" spans="1:17" s="52" customFormat="1" ht="15.6">
      <c r="A56" s="63" t="s">
        <v>11</v>
      </c>
      <c r="B56" s="64" t="s">
        <v>45</v>
      </c>
      <c r="C56" s="8">
        <f>SUM(D56:E56)</f>
        <v>194686</v>
      </c>
      <c r="D56" s="65">
        <v>59225</v>
      </c>
      <c r="E56" s="65">
        <v>135461</v>
      </c>
      <c r="F56" s="8">
        <f>SUM(G56:H56)</f>
        <v>209183.78416099999</v>
      </c>
      <c r="G56" s="8">
        <v>53841.775091000003</v>
      </c>
      <c r="H56" s="8">
        <v>155342.00907</v>
      </c>
      <c r="I56" s="8">
        <f t="shared" si="3"/>
        <v>0</v>
      </c>
      <c r="J56" s="8">
        <f t="shared" si="4"/>
        <v>0</v>
      </c>
      <c r="K56" s="8">
        <f t="shared" si="5"/>
        <v>0</v>
      </c>
      <c r="L56" s="8">
        <f>SUM(M56:N56)</f>
        <v>209183.78416099999</v>
      </c>
      <c r="M56" s="8">
        <v>53841.775091000003</v>
      </c>
      <c r="N56" s="8">
        <v>155342.00907</v>
      </c>
      <c r="O56" s="4">
        <f t="shared" si="6"/>
        <v>1.0744675228881377</v>
      </c>
      <c r="P56" s="4">
        <f t="shared" si="20"/>
        <v>0.90910553129590554</v>
      </c>
      <c r="Q56" s="4">
        <f t="shared" si="21"/>
        <v>1.1467655566546828</v>
      </c>
    </row>
    <row r="57" spans="1:17" s="52" customFormat="1" ht="15.6">
      <c r="A57" s="63" t="s">
        <v>13</v>
      </c>
      <c r="B57" s="64" t="s">
        <v>46</v>
      </c>
      <c r="C57" s="8">
        <f>SUM(D57:E57)</f>
        <v>146109</v>
      </c>
      <c r="D57" s="65">
        <v>19721</v>
      </c>
      <c r="E57" s="65">
        <v>126388</v>
      </c>
      <c r="F57" s="8">
        <f>SUM(G57:H57)</f>
        <v>137853.41534499999</v>
      </c>
      <c r="G57" s="8">
        <v>22324.008975000001</v>
      </c>
      <c r="H57" s="8">
        <v>115529.40637</v>
      </c>
      <c r="I57" s="8">
        <f t="shared" si="3"/>
        <v>0</v>
      </c>
      <c r="J57" s="8">
        <f t="shared" si="4"/>
        <v>0</v>
      </c>
      <c r="K57" s="8">
        <f t="shared" si="5"/>
        <v>0</v>
      </c>
      <c r="L57" s="8">
        <f>SUM(M57:N57)</f>
        <v>137853.41534499999</v>
      </c>
      <c r="M57" s="8">
        <v>22324.008975000001</v>
      </c>
      <c r="N57" s="8">
        <v>115529.40637</v>
      </c>
      <c r="O57" s="4">
        <f t="shared" si="6"/>
        <v>0.94349708330766746</v>
      </c>
      <c r="P57" s="4">
        <f t="shared" si="20"/>
        <v>1.1319917334313676</v>
      </c>
      <c r="Q57" s="4">
        <f t="shared" si="21"/>
        <v>0.9140852483621863</v>
      </c>
    </row>
    <row r="58" spans="1:17" s="52" customFormat="1" ht="15.6">
      <c r="A58" s="63" t="s">
        <v>27</v>
      </c>
      <c r="B58" s="64" t="s">
        <v>47</v>
      </c>
      <c r="C58" s="8">
        <f>SUM(D58:E58)</f>
        <v>42039</v>
      </c>
      <c r="D58" s="65">
        <v>13290</v>
      </c>
      <c r="E58" s="65">
        <v>28749</v>
      </c>
      <c r="F58" s="8">
        <f>SUM(G58:H58)</f>
        <v>43273.026037000003</v>
      </c>
      <c r="G58" s="8">
        <v>13764.176427</v>
      </c>
      <c r="H58" s="8">
        <v>29508.849610000001</v>
      </c>
      <c r="I58" s="8">
        <f t="shared" si="3"/>
        <v>0</v>
      </c>
      <c r="J58" s="8">
        <f t="shared" si="4"/>
        <v>0</v>
      </c>
      <c r="K58" s="8">
        <f t="shared" si="5"/>
        <v>0</v>
      </c>
      <c r="L58" s="8">
        <f>SUM(M58:N58)</f>
        <v>43273.026037000003</v>
      </c>
      <c r="M58" s="8">
        <v>13764.176427</v>
      </c>
      <c r="N58" s="8">
        <v>29508.849610000001</v>
      </c>
      <c r="O58" s="4">
        <f t="shared" si="6"/>
        <v>1.0293543147315589</v>
      </c>
      <c r="P58" s="4">
        <f t="shared" si="20"/>
        <v>1.0356791893905193</v>
      </c>
      <c r="Q58" s="4">
        <f t="shared" si="21"/>
        <v>1.0264304709729035</v>
      </c>
    </row>
    <row r="59" spans="1:17" s="52" customFormat="1" ht="15.6">
      <c r="A59" s="57">
        <v>11</v>
      </c>
      <c r="B59" s="58" t="s">
        <v>48</v>
      </c>
      <c r="C59" s="61">
        <f>C60+C61</f>
        <v>385558</v>
      </c>
      <c r="D59" s="61">
        <f t="shared" ref="D59:N59" si="32">D60+D61</f>
        <v>118718</v>
      </c>
      <c r="E59" s="61">
        <f t="shared" si="32"/>
        <v>266840</v>
      </c>
      <c r="F59" s="61">
        <f t="shared" si="32"/>
        <v>390814.34117899998</v>
      </c>
      <c r="G59" s="61">
        <f t="shared" si="32"/>
        <v>115232.65865500001</v>
      </c>
      <c r="H59" s="61">
        <f t="shared" si="32"/>
        <v>275581.682524</v>
      </c>
      <c r="I59" s="61">
        <f t="shared" si="3"/>
        <v>0</v>
      </c>
      <c r="J59" s="61">
        <f t="shared" si="4"/>
        <v>0</v>
      </c>
      <c r="K59" s="61">
        <f t="shared" si="5"/>
        <v>0</v>
      </c>
      <c r="L59" s="61">
        <f t="shared" si="32"/>
        <v>390814.34117899998</v>
      </c>
      <c r="M59" s="61">
        <f t="shared" si="32"/>
        <v>115232.65865500001</v>
      </c>
      <c r="N59" s="61">
        <f t="shared" si="32"/>
        <v>275581.682524</v>
      </c>
      <c r="O59" s="62">
        <f t="shared" si="6"/>
        <v>1.0136330751248839</v>
      </c>
      <c r="P59" s="62">
        <f t="shared" si="20"/>
        <v>0.97064184584477509</v>
      </c>
      <c r="Q59" s="62">
        <f t="shared" si="21"/>
        <v>1.0327600154549543</v>
      </c>
    </row>
    <row r="60" spans="1:17" s="52" customFormat="1" ht="15.6">
      <c r="A60" s="63" t="s">
        <v>9</v>
      </c>
      <c r="B60" s="64" t="s">
        <v>49</v>
      </c>
      <c r="C60" s="8">
        <f t="shared" ref="C60:C66" si="33">SUM(D60:E60)</f>
        <v>147848</v>
      </c>
      <c r="D60" s="65">
        <v>33768</v>
      </c>
      <c r="E60" s="65">
        <v>114080</v>
      </c>
      <c r="F60" s="8">
        <f t="shared" ref="F60:F66" si="34">SUM(G60:H60)</f>
        <v>143542.89218900001</v>
      </c>
      <c r="G60" s="8">
        <v>33232.945</v>
      </c>
      <c r="H60" s="8">
        <v>110309.947189</v>
      </c>
      <c r="I60" s="8">
        <f t="shared" si="3"/>
        <v>0</v>
      </c>
      <c r="J60" s="8">
        <f t="shared" si="4"/>
        <v>0</v>
      </c>
      <c r="K60" s="8">
        <f t="shared" si="5"/>
        <v>0</v>
      </c>
      <c r="L60" s="8">
        <f t="shared" ref="L60:L66" si="35">SUM(M60:N60)</f>
        <v>143542.89218900001</v>
      </c>
      <c r="M60" s="8">
        <v>33232.945</v>
      </c>
      <c r="N60" s="8">
        <v>110309.947189</v>
      </c>
      <c r="O60" s="4">
        <f t="shared" si="6"/>
        <v>0.97088152825198859</v>
      </c>
      <c r="P60" s="4">
        <f t="shared" si="20"/>
        <v>0.98415496920161094</v>
      </c>
      <c r="Q60" s="4">
        <f t="shared" si="21"/>
        <v>0.96695255249824685</v>
      </c>
    </row>
    <row r="61" spans="1:17" s="52" customFormat="1" ht="15.6">
      <c r="A61" s="63" t="s">
        <v>11</v>
      </c>
      <c r="B61" s="64" t="s">
        <v>50</v>
      </c>
      <c r="C61" s="8">
        <f t="shared" si="33"/>
        <v>237710</v>
      </c>
      <c r="D61" s="65">
        <v>84950</v>
      </c>
      <c r="E61" s="65">
        <v>152760</v>
      </c>
      <c r="F61" s="8">
        <f t="shared" si="34"/>
        <v>247271.44899</v>
      </c>
      <c r="G61" s="8">
        <v>81999.713655</v>
      </c>
      <c r="H61" s="8">
        <v>165271.735335</v>
      </c>
      <c r="I61" s="8">
        <f t="shared" si="3"/>
        <v>0</v>
      </c>
      <c r="J61" s="8">
        <f t="shared" si="4"/>
        <v>0</v>
      </c>
      <c r="K61" s="8">
        <f t="shared" si="5"/>
        <v>0</v>
      </c>
      <c r="L61" s="8">
        <f t="shared" si="35"/>
        <v>247271.44899</v>
      </c>
      <c r="M61" s="8">
        <v>81999.713655</v>
      </c>
      <c r="N61" s="8">
        <v>165271.735335</v>
      </c>
      <c r="O61" s="4">
        <f t="shared" si="6"/>
        <v>1.0402231668419504</v>
      </c>
      <c r="P61" s="4">
        <f t="shared" si="20"/>
        <v>0.96527031965862276</v>
      </c>
      <c r="Q61" s="4">
        <f t="shared" si="21"/>
        <v>1.0819045256284368</v>
      </c>
    </row>
    <row r="62" spans="1:17" s="52" customFormat="1" ht="15.6">
      <c r="A62" s="57">
        <v>12</v>
      </c>
      <c r="B62" s="58" t="s">
        <v>51</v>
      </c>
      <c r="C62" s="8">
        <f t="shared" si="33"/>
        <v>59631</v>
      </c>
      <c r="D62" s="1">
        <v>26716</v>
      </c>
      <c r="E62" s="1">
        <v>32915</v>
      </c>
      <c r="F62" s="8">
        <f t="shared" si="34"/>
        <v>15670.217392</v>
      </c>
      <c r="G62" s="1">
        <v>8599.2351400000007</v>
      </c>
      <c r="H62" s="1">
        <v>7070.9822519999998</v>
      </c>
      <c r="I62" s="8">
        <f t="shared" si="3"/>
        <v>0</v>
      </c>
      <c r="J62" s="8">
        <f t="shared" si="4"/>
        <v>0</v>
      </c>
      <c r="K62" s="8">
        <f t="shared" si="5"/>
        <v>0</v>
      </c>
      <c r="L62" s="8">
        <f t="shared" si="35"/>
        <v>15670.217392</v>
      </c>
      <c r="M62" s="1">
        <v>8599.2351400000007</v>
      </c>
      <c r="N62" s="1">
        <v>7070.9822519999998</v>
      </c>
      <c r="O62" s="2">
        <f t="shared" si="6"/>
        <v>0.26278642638895877</v>
      </c>
      <c r="P62" s="2">
        <f t="shared" si="20"/>
        <v>0.32187584743225034</v>
      </c>
      <c r="Q62" s="2">
        <f t="shared" si="21"/>
        <v>0.21482552793559168</v>
      </c>
    </row>
    <row r="63" spans="1:17" s="50" customFormat="1" ht="31.2">
      <c r="A63" s="67" t="s">
        <v>52</v>
      </c>
      <c r="B63" s="68" t="s">
        <v>53</v>
      </c>
      <c r="C63" s="3">
        <f t="shared" si="33"/>
        <v>0</v>
      </c>
      <c r="D63" s="39"/>
      <c r="E63" s="5"/>
      <c r="F63" s="3">
        <f t="shared" si="34"/>
        <v>705.405348</v>
      </c>
      <c r="G63" s="5">
        <v>705.405348</v>
      </c>
      <c r="H63" s="5"/>
      <c r="I63" s="3">
        <f t="shared" si="3"/>
        <v>0</v>
      </c>
      <c r="J63" s="3">
        <f t="shared" si="4"/>
        <v>0</v>
      </c>
      <c r="K63" s="3">
        <f t="shared" si="5"/>
        <v>0</v>
      </c>
      <c r="L63" s="3">
        <f t="shared" si="35"/>
        <v>705.405348</v>
      </c>
      <c r="M63" s="5">
        <v>705.405348</v>
      </c>
      <c r="N63" s="5"/>
      <c r="O63" s="6" t="str">
        <f t="shared" si="6"/>
        <v xml:space="preserve"> </v>
      </c>
      <c r="P63" s="6" t="str">
        <f t="shared" si="20"/>
        <v xml:space="preserve"> </v>
      </c>
      <c r="Q63" s="6" t="str">
        <f t="shared" si="21"/>
        <v xml:space="preserve"> </v>
      </c>
    </row>
    <row r="64" spans="1:17" s="44" customFormat="1" ht="31.2">
      <c r="A64" s="37" t="s">
        <v>54</v>
      </c>
      <c r="B64" s="38" t="s">
        <v>55</v>
      </c>
      <c r="C64" s="3">
        <f t="shared" si="33"/>
        <v>1000</v>
      </c>
      <c r="D64" s="39">
        <v>1000</v>
      </c>
      <c r="E64" s="39"/>
      <c r="F64" s="3">
        <f t="shared" si="34"/>
        <v>1000</v>
      </c>
      <c r="G64" s="39">
        <v>1000</v>
      </c>
      <c r="H64" s="39"/>
      <c r="I64" s="3">
        <f t="shared" si="3"/>
        <v>0</v>
      </c>
      <c r="J64" s="3">
        <f t="shared" si="4"/>
        <v>0</v>
      </c>
      <c r="K64" s="3">
        <f t="shared" si="5"/>
        <v>0</v>
      </c>
      <c r="L64" s="3">
        <f t="shared" si="35"/>
        <v>1000</v>
      </c>
      <c r="M64" s="39">
        <v>1000</v>
      </c>
      <c r="N64" s="39"/>
      <c r="O64" s="6">
        <f t="shared" si="6"/>
        <v>1</v>
      </c>
      <c r="P64" s="6">
        <f t="shared" si="20"/>
        <v>1</v>
      </c>
      <c r="Q64" s="6" t="str">
        <f t="shared" si="21"/>
        <v xml:space="preserve"> </v>
      </c>
    </row>
    <row r="65" spans="1:17" s="44" customFormat="1" ht="16.2">
      <c r="A65" s="37" t="s">
        <v>56</v>
      </c>
      <c r="B65" s="38" t="s">
        <v>57</v>
      </c>
      <c r="C65" s="3">
        <f t="shared" si="33"/>
        <v>193600</v>
      </c>
      <c r="D65" s="5">
        <v>101795</v>
      </c>
      <c r="E65" s="5">
        <v>91805</v>
      </c>
      <c r="F65" s="3">
        <f t="shared" si="34"/>
        <v>46150.043973</v>
      </c>
      <c r="G65" s="5">
        <v>433.375</v>
      </c>
      <c r="H65" s="5">
        <v>45716.668973</v>
      </c>
      <c r="I65" s="3">
        <f t="shared" si="3"/>
        <v>0</v>
      </c>
      <c r="J65" s="3">
        <f t="shared" si="4"/>
        <v>0</v>
      </c>
      <c r="K65" s="3">
        <f t="shared" si="5"/>
        <v>0</v>
      </c>
      <c r="L65" s="3">
        <f t="shared" si="35"/>
        <v>46150.043973</v>
      </c>
      <c r="M65" s="5">
        <v>433.375</v>
      </c>
      <c r="N65" s="5">
        <v>45716.668973</v>
      </c>
      <c r="O65" s="6">
        <f t="shared" si="6"/>
        <v>0.23837832630681818</v>
      </c>
      <c r="P65" s="6">
        <f t="shared" si="20"/>
        <v>4.2573309101625817E-3</v>
      </c>
      <c r="Q65" s="6">
        <f t="shared" si="21"/>
        <v>0.49797580712379502</v>
      </c>
    </row>
    <row r="66" spans="1:17" s="50" customFormat="1" ht="16.2">
      <c r="A66" s="67" t="s">
        <v>58</v>
      </c>
      <c r="B66" s="68" t="s">
        <v>59</v>
      </c>
      <c r="C66" s="3">
        <f t="shared" si="33"/>
        <v>0</v>
      </c>
      <c r="D66" s="39"/>
      <c r="E66" s="5"/>
      <c r="F66" s="3">
        <f t="shared" si="34"/>
        <v>0</v>
      </c>
      <c r="G66" s="5"/>
      <c r="H66" s="5"/>
      <c r="I66" s="3">
        <f t="shared" si="3"/>
        <v>0</v>
      </c>
      <c r="J66" s="3">
        <f t="shared" si="4"/>
        <v>0</v>
      </c>
      <c r="K66" s="3">
        <f t="shared" si="5"/>
        <v>0</v>
      </c>
      <c r="L66" s="3">
        <f t="shared" si="35"/>
        <v>0</v>
      </c>
      <c r="M66" s="5"/>
      <c r="N66" s="5"/>
      <c r="O66" s="6" t="str">
        <f t="shared" si="6"/>
        <v xml:space="preserve"> </v>
      </c>
      <c r="P66" s="6" t="str">
        <f t="shared" si="20"/>
        <v xml:space="preserve"> </v>
      </c>
      <c r="Q66" s="6" t="str">
        <f t="shared" si="21"/>
        <v xml:space="preserve"> </v>
      </c>
    </row>
    <row r="67" spans="1:17" s="50" customFormat="1" ht="31.2">
      <c r="A67" s="67" t="s">
        <v>60</v>
      </c>
      <c r="B67" s="68" t="s">
        <v>117</v>
      </c>
      <c r="C67" s="5">
        <f>SUM(D67:E67)</f>
        <v>0</v>
      </c>
      <c r="D67" s="5"/>
      <c r="E67" s="5"/>
      <c r="F67" s="5">
        <f>SUM(G67:H67)</f>
        <v>6276.6518960000003</v>
      </c>
      <c r="G67" s="5">
        <v>6276.6518960000003</v>
      </c>
      <c r="H67" s="5"/>
      <c r="I67" s="5">
        <f t="shared" si="3"/>
        <v>0</v>
      </c>
      <c r="J67" s="5">
        <f t="shared" si="4"/>
        <v>0</v>
      </c>
      <c r="K67" s="5">
        <f t="shared" si="5"/>
        <v>0</v>
      </c>
      <c r="L67" s="5">
        <f>SUM(M67:N67)</f>
        <v>6276.6518960000003</v>
      </c>
      <c r="M67" s="5">
        <v>6276.6518960000003</v>
      </c>
      <c r="N67" s="5"/>
      <c r="O67" s="6" t="str">
        <f t="shared" si="6"/>
        <v xml:space="preserve"> </v>
      </c>
      <c r="P67" s="6" t="str">
        <f t="shared" si="20"/>
        <v xml:space="preserve"> </v>
      </c>
      <c r="Q67" s="6" t="str">
        <f t="shared" si="21"/>
        <v xml:space="preserve"> </v>
      </c>
    </row>
    <row r="68" spans="1:17" s="32" customFormat="1" ht="31.2">
      <c r="A68" s="69" t="s">
        <v>2</v>
      </c>
      <c r="B68" s="70" t="s">
        <v>61</v>
      </c>
      <c r="C68" s="71">
        <f>C69+C81</f>
        <v>1426782</v>
      </c>
      <c r="D68" s="71">
        <f t="shared" ref="D68:N68" si="36">D69+D81</f>
        <v>1168136</v>
      </c>
      <c r="E68" s="71">
        <f t="shared" si="36"/>
        <v>258646</v>
      </c>
      <c r="F68" s="71">
        <f t="shared" si="36"/>
        <v>1323125.1669919998</v>
      </c>
      <c r="G68" s="71">
        <f t="shared" si="36"/>
        <v>1066690.852375</v>
      </c>
      <c r="H68" s="71">
        <f t="shared" si="36"/>
        <v>256434.314617</v>
      </c>
      <c r="I68" s="71">
        <f t="shared" si="3"/>
        <v>0</v>
      </c>
      <c r="J68" s="71">
        <f t="shared" si="4"/>
        <v>0</v>
      </c>
      <c r="K68" s="71">
        <f t="shared" si="5"/>
        <v>0</v>
      </c>
      <c r="L68" s="71">
        <f t="shared" si="36"/>
        <v>1323125.1669919998</v>
      </c>
      <c r="M68" s="71">
        <f t="shared" si="36"/>
        <v>1066690.852375</v>
      </c>
      <c r="N68" s="71">
        <f t="shared" si="36"/>
        <v>256434.314617</v>
      </c>
      <c r="O68" s="72">
        <f t="shared" si="6"/>
        <v>0.92734921452050822</v>
      </c>
      <c r="P68" s="72">
        <f t="shared" si="20"/>
        <v>0.91315638964555501</v>
      </c>
      <c r="Q68" s="72">
        <f t="shared" si="21"/>
        <v>0.99144898671156712</v>
      </c>
    </row>
    <row r="69" spans="1:17" s="50" customFormat="1" ht="15.6">
      <c r="A69" s="67" t="s">
        <v>102</v>
      </c>
      <c r="B69" s="68" t="s">
        <v>62</v>
      </c>
      <c r="C69" s="39">
        <f>SUM(C70:C71)</f>
        <v>207288</v>
      </c>
      <c r="D69" s="39">
        <f t="shared" ref="D69:N69" si="37">SUM(D70:D71)</f>
        <v>37928</v>
      </c>
      <c r="E69" s="39">
        <f t="shared" si="37"/>
        <v>169360</v>
      </c>
      <c r="F69" s="39">
        <f t="shared" si="37"/>
        <v>196457.911494</v>
      </c>
      <c r="G69" s="39">
        <f t="shared" si="37"/>
        <v>24861.067622000002</v>
      </c>
      <c r="H69" s="39">
        <f t="shared" si="37"/>
        <v>171596.843872</v>
      </c>
      <c r="I69" s="39">
        <f t="shared" si="3"/>
        <v>0</v>
      </c>
      <c r="J69" s="39">
        <f t="shared" si="4"/>
        <v>0</v>
      </c>
      <c r="K69" s="39">
        <f t="shared" si="5"/>
        <v>0</v>
      </c>
      <c r="L69" s="39">
        <f t="shared" si="37"/>
        <v>196457.911494</v>
      </c>
      <c r="M69" s="39">
        <f t="shared" si="37"/>
        <v>24861.067622000002</v>
      </c>
      <c r="N69" s="39">
        <f t="shared" si="37"/>
        <v>171596.843872</v>
      </c>
      <c r="O69" s="6">
        <f t="shared" si="6"/>
        <v>0.94775342274516616</v>
      </c>
      <c r="P69" s="6">
        <f t="shared" si="20"/>
        <v>0.65548058484496952</v>
      </c>
      <c r="Q69" s="6">
        <f t="shared" si="21"/>
        <v>1.0132076279641</v>
      </c>
    </row>
    <row r="70" spans="1:17" s="44" customFormat="1" ht="16.2">
      <c r="A70" s="73" t="s">
        <v>9</v>
      </c>
      <c r="B70" s="74" t="s">
        <v>63</v>
      </c>
      <c r="C70" s="3">
        <f>C73+C76+C79</f>
        <v>124661</v>
      </c>
      <c r="D70" s="3">
        <f t="shared" ref="D70:N71" si="38">D73+D76+D79</f>
        <v>10491</v>
      </c>
      <c r="E70" s="3">
        <f t="shared" si="38"/>
        <v>114170</v>
      </c>
      <c r="F70" s="3">
        <f t="shared" si="38"/>
        <v>134327.41435400001</v>
      </c>
      <c r="G70" s="3">
        <f t="shared" si="38"/>
        <v>9126.7740000000013</v>
      </c>
      <c r="H70" s="3">
        <f t="shared" si="38"/>
        <v>125200.64035399999</v>
      </c>
      <c r="I70" s="3">
        <f t="shared" si="3"/>
        <v>0</v>
      </c>
      <c r="J70" s="3">
        <f t="shared" si="4"/>
        <v>0</v>
      </c>
      <c r="K70" s="3">
        <f t="shared" si="5"/>
        <v>0</v>
      </c>
      <c r="L70" s="3">
        <f t="shared" si="38"/>
        <v>134327.41435400001</v>
      </c>
      <c r="M70" s="3">
        <f t="shared" si="38"/>
        <v>9126.7740000000013</v>
      </c>
      <c r="N70" s="3">
        <f t="shared" si="38"/>
        <v>125200.64035399999</v>
      </c>
      <c r="O70" s="9">
        <f t="shared" si="6"/>
        <v>1.0775416076720066</v>
      </c>
      <c r="P70" s="9">
        <f t="shared" si="20"/>
        <v>0.86996225336002297</v>
      </c>
      <c r="Q70" s="9">
        <f t="shared" si="21"/>
        <v>1.0966159267233073</v>
      </c>
    </row>
    <row r="71" spans="1:17" s="44" customFormat="1" ht="16.2">
      <c r="A71" s="73" t="s">
        <v>11</v>
      </c>
      <c r="B71" s="74" t="s">
        <v>64</v>
      </c>
      <c r="C71" s="3">
        <f>C74+C77+C80</f>
        <v>82627</v>
      </c>
      <c r="D71" s="3">
        <f t="shared" si="38"/>
        <v>27437</v>
      </c>
      <c r="E71" s="3">
        <f t="shared" si="38"/>
        <v>55190</v>
      </c>
      <c r="F71" s="3">
        <f t="shared" si="38"/>
        <v>62130.497139999999</v>
      </c>
      <c r="G71" s="3">
        <f t="shared" si="38"/>
        <v>15734.293621999999</v>
      </c>
      <c r="H71" s="3">
        <f t="shared" si="38"/>
        <v>46396.203518000002</v>
      </c>
      <c r="I71" s="3">
        <f t="shared" si="3"/>
        <v>0</v>
      </c>
      <c r="J71" s="3">
        <f t="shared" si="4"/>
        <v>0</v>
      </c>
      <c r="K71" s="3">
        <f t="shared" si="5"/>
        <v>0</v>
      </c>
      <c r="L71" s="3">
        <f t="shared" si="38"/>
        <v>62130.497139999999</v>
      </c>
      <c r="M71" s="3">
        <f t="shared" si="38"/>
        <v>15734.293621999999</v>
      </c>
      <c r="N71" s="3">
        <f t="shared" si="38"/>
        <v>46396.203518000002</v>
      </c>
      <c r="O71" s="9">
        <f t="shared" si="6"/>
        <v>0.75193940406888793</v>
      </c>
      <c r="P71" s="9">
        <f t="shared" si="20"/>
        <v>0.57346989911433466</v>
      </c>
      <c r="Q71" s="9">
        <f t="shared" si="21"/>
        <v>0.84066322736002908</v>
      </c>
    </row>
    <row r="72" spans="1:17" s="32" customFormat="1" ht="15.6">
      <c r="A72" s="75" t="s">
        <v>4</v>
      </c>
      <c r="B72" s="108" t="s">
        <v>65</v>
      </c>
      <c r="C72" s="10">
        <f>SUM(C73:C74)</f>
        <v>50313</v>
      </c>
      <c r="D72" s="10">
        <f t="shared" ref="D72:N72" si="39">SUM(D73:D74)</f>
        <v>12423</v>
      </c>
      <c r="E72" s="10">
        <f t="shared" si="39"/>
        <v>37890</v>
      </c>
      <c r="F72" s="10">
        <f t="shared" si="39"/>
        <v>38476.219114</v>
      </c>
      <c r="G72" s="10">
        <f t="shared" si="39"/>
        <v>7834.3836759999995</v>
      </c>
      <c r="H72" s="10">
        <f t="shared" si="39"/>
        <v>30641.835438000002</v>
      </c>
      <c r="I72" s="10">
        <f t="shared" si="3"/>
        <v>0</v>
      </c>
      <c r="J72" s="10">
        <f t="shared" si="4"/>
        <v>0</v>
      </c>
      <c r="K72" s="10">
        <f t="shared" si="5"/>
        <v>0</v>
      </c>
      <c r="L72" s="10">
        <f t="shared" si="39"/>
        <v>38476.219114</v>
      </c>
      <c r="M72" s="10">
        <f t="shared" si="39"/>
        <v>7834.3836759999995</v>
      </c>
      <c r="N72" s="10">
        <f t="shared" si="39"/>
        <v>30641.835438000002</v>
      </c>
      <c r="O72" s="7">
        <f t="shared" si="6"/>
        <v>0.76473712785959891</v>
      </c>
      <c r="P72" s="7">
        <f t="shared" si="20"/>
        <v>0.63063540819447794</v>
      </c>
      <c r="Q72" s="7">
        <f t="shared" si="21"/>
        <v>0.80870507885985754</v>
      </c>
    </row>
    <row r="73" spans="1:17" s="52" customFormat="1" ht="15.6">
      <c r="A73" s="48">
        <v>1</v>
      </c>
      <c r="B73" s="77" t="s">
        <v>63</v>
      </c>
      <c r="C73" s="1">
        <f>SUM(D73:E73)</f>
        <v>3079</v>
      </c>
      <c r="D73" s="78">
        <v>3079</v>
      </c>
      <c r="E73" s="8">
        <v>0</v>
      </c>
      <c r="F73" s="1">
        <f>SUM(G73:H73)</f>
        <v>3955</v>
      </c>
      <c r="G73" s="78">
        <v>3955</v>
      </c>
      <c r="H73" s="8">
        <v>0</v>
      </c>
      <c r="I73" s="1">
        <f t="shared" si="3"/>
        <v>0</v>
      </c>
      <c r="J73" s="1">
        <f t="shared" si="4"/>
        <v>0</v>
      </c>
      <c r="K73" s="1">
        <f t="shared" si="5"/>
        <v>0</v>
      </c>
      <c r="L73" s="1">
        <f>SUM(M73:N73)</f>
        <v>3955</v>
      </c>
      <c r="M73" s="78">
        <v>3955</v>
      </c>
      <c r="N73" s="8">
        <v>0</v>
      </c>
      <c r="O73" s="2">
        <f t="shared" si="6"/>
        <v>1.2845079571289379</v>
      </c>
      <c r="P73" s="2">
        <f t="shared" si="20"/>
        <v>1.2845079571289379</v>
      </c>
      <c r="Q73" s="2" t="str">
        <f t="shared" si="21"/>
        <v xml:space="preserve"> </v>
      </c>
    </row>
    <row r="74" spans="1:17" s="52" customFormat="1" ht="15.6">
      <c r="A74" s="48">
        <v>2</v>
      </c>
      <c r="B74" s="77" t="s">
        <v>64</v>
      </c>
      <c r="C74" s="1">
        <f>SUM(D74:E74)</f>
        <v>47234</v>
      </c>
      <c r="D74" s="78">
        <v>9344</v>
      </c>
      <c r="E74" s="8">
        <v>37890</v>
      </c>
      <c r="F74" s="1">
        <f>SUM(G74:H74)</f>
        <v>34521.219114</v>
      </c>
      <c r="G74" s="78">
        <v>3879.3836759999999</v>
      </c>
      <c r="H74" s="8">
        <v>30641.835438000002</v>
      </c>
      <c r="I74" s="1">
        <f t="shared" ref="I74:I101" si="40">L74-F74</f>
        <v>0</v>
      </c>
      <c r="J74" s="1">
        <f t="shared" ref="J74:J101" si="41">M74-G74</f>
        <v>0</v>
      </c>
      <c r="K74" s="1">
        <f t="shared" ref="K74:K101" si="42">N74-H74</f>
        <v>0</v>
      </c>
      <c r="L74" s="1">
        <f>SUM(M74:N74)</f>
        <v>34521.219114</v>
      </c>
      <c r="M74" s="78">
        <v>3879.3836759999999</v>
      </c>
      <c r="N74" s="8">
        <v>30641.835438000002</v>
      </c>
      <c r="O74" s="2">
        <f t="shared" si="6"/>
        <v>0.73085529732819576</v>
      </c>
      <c r="P74" s="2">
        <f t="shared" si="20"/>
        <v>0.41517376669520545</v>
      </c>
      <c r="Q74" s="2">
        <f t="shared" si="21"/>
        <v>0.80870507885985754</v>
      </c>
    </row>
    <row r="75" spans="1:17" s="32" customFormat="1" ht="15.6">
      <c r="A75" s="75" t="s">
        <v>21</v>
      </c>
      <c r="B75" s="108" t="s">
        <v>66</v>
      </c>
      <c r="C75" s="10">
        <f>SUM(C76:C77)</f>
        <v>139972</v>
      </c>
      <c r="D75" s="10">
        <f t="shared" ref="D75" si="43">SUM(D76:D77)</f>
        <v>10487</v>
      </c>
      <c r="E75" s="10">
        <f t="shared" ref="E75" si="44">SUM(E76:E77)</f>
        <v>129485</v>
      </c>
      <c r="F75" s="10">
        <f t="shared" ref="F75:H75" si="45">SUM(F76:F77)</f>
        <v>145580.46194099999</v>
      </c>
      <c r="G75" s="10">
        <f t="shared" si="45"/>
        <v>8472.711507</v>
      </c>
      <c r="H75" s="10">
        <f t="shared" si="45"/>
        <v>137107.75043399999</v>
      </c>
      <c r="I75" s="10">
        <f t="shared" si="40"/>
        <v>0</v>
      </c>
      <c r="J75" s="10">
        <f t="shared" si="41"/>
        <v>0</v>
      </c>
      <c r="K75" s="10">
        <f t="shared" si="42"/>
        <v>0</v>
      </c>
      <c r="L75" s="10">
        <f t="shared" ref="L75" si="46">SUM(L76:L77)</f>
        <v>145580.46194099999</v>
      </c>
      <c r="M75" s="10">
        <f t="shared" ref="M75" si="47">SUM(M76:M77)</f>
        <v>8472.711507</v>
      </c>
      <c r="N75" s="10">
        <f t="shared" ref="N75" si="48">SUM(N76:N77)</f>
        <v>137107.75043399999</v>
      </c>
      <c r="O75" s="7">
        <f t="shared" si="6"/>
        <v>1.0400684561269395</v>
      </c>
      <c r="P75" s="7">
        <f t="shared" si="20"/>
        <v>0.80792519376370742</v>
      </c>
      <c r="Q75" s="7">
        <f t="shared" si="21"/>
        <v>1.058869756605012</v>
      </c>
    </row>
    <row r="76" spans="1:17" s="52" customFormat="1" ht="15.6">
      <c r="A76" s="48">
        <v>1</v>
      </c>
      <c r="B76" s="77" t="s">
        <v>63</v>
      </c>
      <c r="C76" s="1">
        <f>SUM(D76:E76)</f>
        <v>114170</v>
      </c>
      <c r="D76" s="78">
        <v>0</v>
      </c>
      <c r="E76" s="8">
        <v>114170</v>
      </c>
      <c r="F76" s="1">
        <f>SUM(G76:H76)</f>
        <v>122230.86935399999</v>
      </c>
      <c r="G76" s="78">
        <v>0</v>
      </c>
      <c r="H76" s="8">
        <v>122230.86935399999</v>
      </c>
      <c r="I76" s="1">
        <f t="shared" si="40"/>
        <v>0</v>
      </c>
      <c r="J76" s="1">
        <f t="shared" si="41"/>
        <v>0</v>
      </c>
      <c r="K76" s="1">
        <f t="shared" si="42"/>
        <v>0</v>
      </c>
      <c r="L76" s="1">
        <f>SUM(M76:N76)</f>
        <v>122230.86935399999</v>
      </c>
      <c r="M76" s="78">
        <v>0</v>
      </c>
      <c r="N76" s="8">
        <v>122230.86935399999</v>
      </c>
      <c r="O76" s="2">
        <f t="shared" ref="O76:O101" si="49">IFERROR(L76/C76," ")</f>
        <v>1.0706040934921608</v>
      </c>
      <c r="P76" s="2" t="str">
        <f t="shared" si="20"/>
        <v xml:space="preserve"> </v>
      </c>
      <c r="Q76" s="2">
        <f t="shared" si="21"/>
        <v>1.0706040934921608</v>
      </c>
    </row>
    <row r="77" spans="1:17" s="52" customFormat="1" ht="15.6">
      <c r="A77" s="48">
        <v>2</v>
      </c>
      <c r="B77" s="77" t="s">
        <v>64</v>
      </c>
      <c r="C77" s="1">
        <f>SUM(D77:E77)</f>
        <v>25802</v>
      </c>
      <c r="D77" s="78">
        <v>10487</v>
      </c>
      <c r="E77" s="8">
        <v>15315</v>
      </c>
      <c r="F77" s="1">
        <f>SUM(G77:H77)</f>
        <v>23349.592586999999</v>
      </c>
      <c r="G77" s="78">
        <v>8472.711507</v>
      </c>
      <c r="H77" s="8">
        <v>14876.881079999999</v>
      </c>
      <c r="I77" s="1">
        <f t="shared" si="40"/>
        <v>0</v>
      </c>
      <c r="J77" s="1">
        <f t="shared" si="41"/>
        <v>0</v>
      </c>
      <c r="K77" s="1">
        <f t="shared" si="42"/>
        <v>0</v>
      </c>
      <c r="L77" s="1">
        <f>SUM(M77:N77)</f>
        <v>23349.592586999999</v>
      </c>
      <c r="M77" s="78">
        <v>8472.711507</v>
      </c>
      <c r="N77" s="8">
        <v>14876.881079999999</v>
      </c>
      <c r="O77" s="2">
        <f t="shared" si="49"/>
        <v>0.90495281710720099</v>
      </c>
      <c r="P77" s="2">
        <f t="shared" si="20"/>
        <v>0.80792519376370742</v>
      </c>
      <c r="Q77" s="2">
        <f t="shared" si="21"/>
        <v>0.97139282272282068</v>
      </c>
    </row>
    <row r="78" spans="1:17" s="32" customFormat="1" ht="31.2">
      <c r="A78" s="75" t="s">
        <v>52</v>
      </c>
      <c r="B78" s="76" t="s">
        <v>119</v>
      </c>
      <c r="C78" s="10">
        <f>SUM(C79:C80)</f>
        <v>17003</v>
      </c>
      <c r="D78" s="10">
        <f t="shared" ref="D78" si="50">SUM(D79:D80)</f>
        <v>15018</v>
      </c>
      <c r="E78" s="10">
        <f t="shared" ref="E78" si="51">SUM(E79:E80)</f>
        <v>1985</v>
      </c>
      <c r="F78" s="10">
        <f t="shared" ref="F78:H78" si="52">SUM(F79:F80)</f>
        <v>12401.230438999999</v>
      </c>
      <c r="G78" s="10">
        <f t="shared" si="52"/>
        <v>8553.972439000001</v>
      </c>
      <c r="H78" s="10">
        <f t="shared" si="52"/>
        <v>3847.2580000000003</v>
      </c>
      <c r="I78" s="10">
        <f t="shared" si="40"/>
        <v>0</v>
      </c>
      <c r="J78" s="10">
        <f t="shared" si="41"/>
        <v>0</v>
      </c>
      <c r="K78" s="10">
        <f t="shared" si="42"/>
        <v>0</v>
      </c>
      <c r="L78" s="10">
        <f t="shared" ref="L78" si="53">SUM(L79:L80)</f>
        <v>12401.230438999999</v>
      </c>
      <c r="M78" s="10">
        <f t="shared" ref="M78" si="54">SUM(M79:M80)</f>
        <v>8553.972439000001</v>
      </c>
      <c r="N78" s="10">
        <f t="shared" ref="N78" si="55">SUM(N79:N80)</f>
        <v>3847.2580000000003</v>
      </c>
      <c r="O78" s="7">
        <f t="shared" si="49"/>
        <v>0.72935543368817257</v>
      </c>
      <c r="P78" s="7">
        <f t="shared" si="20"/>
        <v>0.56958133166866431</v>
      </c>
      <c r="Q78" s="7">
        <f t="shared" si="21"/>
        <v>1.9381652392947104</v>
      </c>
    </row>
    <row r="79" spans="1:17" s="52" customFormat="1" ht="15.6">
      <c r="A79" s="48">
        <v>1</v>
      </c>
      <c r="B79" s="77" t="s">
        <v>63</v>
      </c>
      <c r="C79" s="1">
        <f>SUM(D79:E79)</f>
        <v>7412</v>
      </c>
      <c r="D79" s="78">
        <v>7412</v>
      </c>
      <c r="E79" s="8"/>
      <c r="F79" s="1">
        <f>SUM(G79:H79)</f>
        <v>8141.5450000000001</v>
      </c>
      <c r="G79" s="78">
        <v>5171.7740000000003</v>
      </c>
      <c r="H79" s="8">
        <v>2969.7710000000002</v>
      </c>
      <c r="I79" s="1">
        <f t="shared" si="40"/>
        <v>0</v>
      </c>
      <c r="J79" s="1">
        <f t="shared" si="41"/>
        <v>0</v>
      </c>
      <c r="K79" s="1">
        <f t="shared" si="42"/>
        <v>0</v>
      </c>
      <c r="L79" s="1">
        <f>SUM(M79:N79)</f>
        <v>8141.5450000000001</v>
      </c>
      <c r="M79" s="78">
        <v>5171.7740000000003</v>
      </c>
      <c r="N79" s="8">
        <v>2969.7710000000002</v>
      </c>
      <c r="O79" s="2">
        <f t="shared" si="49"/>
        <v>1.0984275499190501</v>
      </c>
      <c r="P79" s="2">
        <f t="shared" si="20"/>
        <v>0.69775688073394504</v>
      </c>
      <c r="Q79" s="2" t="str">
        <f t="shared" si="21"/>
        <v xml:space="preserve"> </v>
      </c>
    </row>
    <row r="80" spans="1:17" s="52" customFormat="1" ht="15.6">
      <c r="A80" s="48">
        <v>2</v>
      </c>
      <c r="B80" s="77" t="s">
        <v>64</v>
      </c>
      <c r="C80" s="1">
        <f>SUM(D80:E80)</f>
        <v>9591</v>
      </c>
      <c r="D80" s="78">
        <v>7606</v>
      </c>
      <c r="E80" s="8">
        <v>1985</v>
      </c>
      <c r="F80" s="1">
        <f>SUM(G80:H80)</f>
        <v>4259.6854389999999</v>
      </c>
      <c r="G80" s="78">
        <v>3382.1984389999998</v>
      </c>
      <c r="H80" s="8">
        <v>877.48699999999997</v>
      </c>
      <c r="I80" s="1">
        <f t="shared" si="40"/>
        <v>0</v>
      </c>
      <c r="J80" s="1">
        <f t="shared" si="41"/>
        <v>0</v>
      </c>
      <c r="K80" s="1">
        <f t="shared" si="42"/>
        <v>0</v>
      </c>
      <c r="L80" s="1">
        <f>SUM(M80:N80)</f>
        <v>4259.6854389999999</v>
      </c>
      <c r="M80" s="78">
        <v>3382.1984389999998</v>
      </c>
      <c r="N80" s="8">
        <v>877.48699999999997</v>
      </c>
      <c r="O80" s="2">
        <f t="shared" si="49"/>
        <v>0.44413360848712335</v>
      </c>
      <c r="P80" s="2">
        <f t="shared" si="20"/>
        <v>0.44467505114383377</v>
      </c>
      <c r="Q80" s="2">
        <f t="shared" si="21"/>
        <v>0.44205894206549118</v>
      </c>
    </row>
    <row r="81" spans="1:17" s="50" customFormat="1" ht="15.6">
      <c r="A81" s="67" t="s">
        <v>103</v>
      </c>
      <c r="B81" s="68" t="s">
        <v>67</v>
      </c>
      <c r="C81" s="39">
        <f>C82+C85</f>
        <v>1219494</v>
      </c>
      <c r="D81" s="39">
        <f t="shared" ref="D81:N81" si="56">D82+D85</f>
        <v>1130208</v>
      </c>
      <c r="E81" s="39">
        <f t="shared" si="56"/>
        <v>89286</v>
      </c>
      <c r="F81" s="39">
        <f t="shared" si="56"/>
        <v>1126667.255498</v>
      </c>
      <c r="G81" s="39">
        <f t="shared" si="56"/>
        <v>1041829.784753</v>
      </c>
      <c r="H81" s="39">
        <f t="shared" si="56"/>
        <v>84837.470744999999</v>
      </c>
      <c r="I81" s="39">
        <f t="shared" si="40"/>
        <v>0</v>
      </c>
      <c r="J81" s="39">
        <f t="shared" si="41"/>
        <v>0</v>
      </c>
      <c r="K81" s="39">
        <f t="shared" si="42"/>
        <v>0</v>
      </c>
      <c r="L81" s="39">
        <f t="shared" si="56"/>
        <v>1126667.255498</v>
      </c>
      <c r="M81" s="39">
        <f t="shared" si="56"/>
        <v>1041829.784753</v>
      </c>
      <c r="N81" s="39">
        <f t="shared" si="56"/>
        <v>84837.470744999999</v>
      </c>
      <c r="O81" s="6">
        <f t="shared" si="49"/>
        <v>0.9238809338118924</v>
      </c>
      <c r="P81" s="6">
        <f t="shared" si="20"/>
        <v>0.921803583723527</v>
      </c>
      <c r="Q81" s="6">
        <f t="shared" si="21"/>
        <v>0.95017663177877831</v>
      </c>
    </row>
    <row r="82" spans="1:17" s="30" customFormat="1" ht="15.6">
      <c r="A82" s="79" t="s">
        <v>4</v>
      </c>
      <c r="B82" s="80" t="s">
        <v>5</v>
      </c>
      <c r="C82" s="81">
        <f>C83+C84</f>
        <v>1139937</v>
      </c>
      <c r="D82" s="81">
        <f t="shared" ref="D82:N82" si="57">D83+D84</f>
        <v>1108937</v>
      </c>
      <c r="E82" s="81">
        <f t="shared" si="57"/>
        <v>31000</v>
      </c>
      <c r="F82" s="81">
        <f t="shared" si="57"/>
        <v>1047933.5178370001</v>
      </c>
      <c r="G82" s="81">
        <f t="shared" si="57"/>
        <v>1021036.879333</v>
      </c>
      <c r="H82" s="81">
        <f t="shared" si="57"/>
        <v>26896.638503999999</v>
      </c>
      <c r="I82" s="81">
        <f t="shared" si="40"/>
        <v>0</v>
      </c>
      <c r="J82" s="81">
        <f t="shared" si="41"/>
        <v>0</v>
      </c>
      <c r="K82" s="81">
        <f t="shared" si="42"/>
        <v>0</v>
      </c>
      <c r="L82" s="81">
        <f t="shared" si="57"/>
        <v>1047933.5178370001</v>
      </c>
      <c r="M82" s="81">
        <f t="shared" si="57"/>
        <v>1021036.879333</v>
      </c>
      <c r="N82" s="81">
        <f t="shared" si="57"/>
        <v>26896.638503999999</v>
      </c>
      <c r="O82" s="82">
        <f t="shared" si="49"/>
        <v>0.91929073083600243</v>
      </c>
      <c r="P82" s="82">
        <f t="shared" si="20"/>
        <v>0.9207347931694948</v>
      </c>
      <c r="Q82" s="82">
        <f t="shared" si="21"/>
        <v>0.86763350012903218</v>
      </c>
    </row>
    <row r="83" spans="1:17" s="44" customFormat="1" ht="31.2">
      <c r="A83" s="101">
        <v>1</v>
      </c>
      <c r="B83" s="83" t="s">
        <v>69</v>
      </c>
      <c r="C83" s="5">
        <f>D83+E83</f>
        <v>265237</v>
      </c>
      <c r="D83" s="5">
        <v>265237</v>
      </c>
      <c r="E83" s="5">
        <v>0</v>
      </c>
      <c r="F83" s="5">
        <f>G83+H83</f>
        <v>84573.580772999994</v>
      </c>
      <c r="G83" s="5">
        <v>84573.580772999994</v>
      </c>
      <c r="H83" s="5">
        <v>0</v>
      </c>
      <c r="I83" s="5">
        <f t="shared" si="40"/>
        <v>0</v>
      </c>
      <c r="J83" s="5">
        <f t="shared" si="41"/>
        <v>0</v>
      </c>
      <c r="K83" s="5">
        <f t="shared" si="42"/>
        <v>0</v>
      </c>
      <c r="L83" s="5">
        <f>M83+N83</f>
        <v>84573.580772999994</v>
      </c>
      <c r="M83" s="5">
        <v>84573.580772999994</v>
      </c>
      <c r="N83" s="5">
        <v>0</v>
      </c>
      <c r="O83" s="6">
        <f t="shared" si="49"/>
        <v>0.31886041831644907</v>
      </c>
      <c r="P83" s="6">
        <f t="shared" si="20"/>
        <v>0.31886041831644907</v>
      </c>
      <c r="Q83" s="6" t="str">
        <f t="shared" si="21"/>
        <v xml:space="preserve"> </v>
      </c>
    </row>
    <row r="84" spans="1:17" s="44" customFormat="1" ht="31.2">
      <c r="A84" s="101">
        <v>2</v>
      </c>
      <c r="B84" s="83" t="s">
        <v>70</v>
      </c>
      <c r="C84" s="5">
        <f>D84+E84</f>
        <v>874700</v>
      </c>
      <c r="D84" s="5">
        <v>843700</v>
      </c>
      <c r="E84" s="5">
        <v>31000</v>
      </c>
      <c r="F84" s="5">
        <f>G84+H84</f>
        <v>963359.93706400006</v>
      </c>
      <c r="G84" s="5">
        <v>936463.29856000002</v>
      </c>
      <c r="H84" s="5">
        <v>26896.638503999999</v>
      </c>
      <c r="I84" s="5">
        <f t="shared" si="40"/>
        <v>0</v>
      </c>
      <c r="J84" s="5">
        <f t="shared" si="41"/>
        <v>0</v>
      </c>
      <c r="K84" s="5">
        <f t="shared" si="42"/>
        <v>0</v>
      </c>
      <c r="L84" s="5">
        <f>M84+N84</f>
        <v>963359.93706400006</v>
      </c>
      <c r="M84" s="5">
        <v>936463.29856000002</v>
      </c>
      <c r="N84" s="5">
        <v>26896.638503999999</v>
      </c>
      <c r="O84" s="6">
        <f t="shared" si="49"/>
        <v>1.1013603944941124</v>
      </c>
      <c r="P84" s="6">
        <f t="shared" si="20"/>
        <v>1.109948202631267</v>
      </c>
      <c r="Q84" s="6">
        <f t="shared" si="21"/>
        <v>0.86763350012903218</v>
      </c>
    </row>
    <row r="85" spans="1:17" s="30" customFormat="1" ht="15.6">
      <c r="A85" s="79" t="s">
        <v>21</v>
      </c>
      <c r="B85" s="80" t="s">
        <v>22</v>
      </c>
      <c r="C85" s="81">
        <f>C86+C87</f>
        <v>79557</v>
      </c>
      <c r="D85" s="81">
        <f t="shared" ref="D85:N85" si="58">D86+D87</f>
        <v>21271</v>
      </c>
      <c r="E85" s="81">
        <f t="shared" si="58"/>
        <v>58286</v>
      </c>
      <c r="F85" s="81">
        <f t="shared" si="58"/>
        <v>78733.737660999992</v>
      </c>
      <c r="G85" s="81">
        <f t="shared" si="58"/>
        <v>20792.905419999999</v>
      </c>
      <c r="H85" s="81">
        <f t="shared" si="58"/>
        <v>57940.832240999996</v>
      </c>
      <c r="I85" s="81">
        <f t="shared" si="40"/>
        <v>0</v>
      </c>
      <c r="J85" s="81">
        <f t="shared" si="41"/>
        <v>0</v>
      </c>
      <c r="K85" s="81">
        <f t="shared" si="42"/>
        <v>0</v>
      </c>
      <c r="L85" s="81">
        <f t="shared" si="58"/>
        <v>78733.737660999992</v>
      </c>
      <c r="M85" s="81">
        <f t="shared" si="58"/>
        <v>20792.905419999999</v>
      </c>
      <c r="N85" s="81">
        <f t="shared" si="58"/>
        <v>57940.832240999996</v>
      </c>
      <c r="O85" s="82">
        <f t="shared" si="49"/>
        <v>0.98965191825986387</v>
      </c>
      <c r="P85" s="82">
        <f t="shared" si="20"/>
        <v>0.97752364345822951</v>
      </c>
      <c r="Q85" s="82">
        <f t="shared" si="21"/>
        <v>0.99407803316405308</v>
      </c>
    </row>
    <row r="86" spans="1:17" s="44" customFormat="1" ht="16.2">
      <c r="A86" s="101" t="s">
        <v>68</v>
      </c>
      <c r="B86" s="83" t="s">
        <v>72</v>
      </c>
      <c r="C86" s="5">
        <f>D86+E86</f>
        <v>0</v>
      </c>
      <c r="D86" s="5"/>
      <c r="E86" s="5"/>
      <c r="F86" s="5">
        <f>G86+H86</f>
        <v>0</v>
      </c>
      <c r="G86" s="5"/>
      <c r="H86" s="5"/>
      <c r="I86" s="5">
        <f t="shared" si="40"/>
        <v>0</v>
      </c>
      <c r="J86" s="5">
        <f t="shared" si="41"/>
        <v>0</v>
      </c>
      <c r="K86" s="5">
        <f t="shared" si="42"/>
        <v>0</v>
      </c>
      <c r="L86" s="5">
        <f>M86+N86</f>
        <v>0</v>
      </c>
      <c r="M86" s="5"/>
      <c r="N86" s="5"/>
      <c r="O86" s="6" t="str">
        <f t="shared" si="49"/>
        <v xml:space="preserve"> </v>
      </c>
      <c r="P86" s="6" t="str">
        <f t="shared" si="20"/>
        <v xml:space="preserve"> </v>
      </c>
      <c r="Q86" s="6" t="str">
        <f t="shared" si="21"/>
        <v xml:space="preserve"> </v>
      </c>
    </row>
    <row r="87" spans="1:17" s="44" customFormat="1" ht="16.2">
      <c r="A87" s="101" t="s">
        <v>71</v>
      </c>
      <c r="B87" s="83" t="s">
        <v>73</v>
      </c>
      <c r="C87" s="84">
        <f t="shared" ref="C87:N87" si="59">C88+C95</f>
        <v>79557</v>
      </c>
      <c r="D87" s="84">
        <f t="shared" si="59"/>
        <v>21271</v>
      </c>
      <c r="E87" s="84">
        <f t="shared" si="59"/>
        <v>58286</v>
      </c>
      <c r="F87" s="84">
        <f t="shared" si="59"/>
        <v>78733.737660999992</v>
      </c>
      <c r="G87" s="84">
        <f t="shared" si="59"/>
        <v>20792.905419999999</v>
      </c>
      <c r="H87" s="84">
        <f t="shared" si="59"/>
        <v>57940.832240999996</v>
      </c>
      <c r="I87" s="84">
        <f t="shared" si="40"/>
        <v>0</v>
      </c>
      <c r="J87" s="84">
        <f t="shared" si="41"/>
        <v>0</v>
      </c>
      <c r="K87" s="84">
        <f t="shared" si="42"/>
        <v>0</v>
      </c>
      <c r="L87" s="84">
        <f t="shared" si="59"/>
        <v>78733.737660999992</v>
      </c>
      <c r="M87" s="84">
        <f t="shared" si="59"/>
        <v>20792.905419999999</v>
      </c>
      <c r="N87" s="84">
        <f t="shared" si="59"/>
        <v>57940.832240999996</v>
      </c>
      <c r="O87" s="85">
        <f t="shared" si="49"/>
        <v>0.98965191825986387</v>
      </c>
      <c r="P87" s="85">
        <f t="shared" si="20"/>
        <v>0.97752364345822951</v>
      </c>
      <c r="Q87" s="85">
        <f t="shared" si="21"/>
        <v>0.99407803316405308</v>
      </c>
    </row>
    <row r="88" spans="1:17" s="44" customFormat="1" ht="16.2">
      <c r="A88" s="31">
        <v>1</v>
      </c>
      <c r="B88" s="55" t="s">
        <v>75</v>
      </c>
      <c r="C88" s="86">
        <f t="shared" ref="C88:N88" si="60">SUM(C89:C94)</f>
        <v>68558</v>
      </c>
      <c r="D88" s="86">
        <f t="shared" si="60"/>
        <v>10272</v>
      </c>
      <c r="E88" s="86">
        <f t="shared" si="60"/>
        <v>58286</v>
      </c>
      <c r="F88" s="86">
        <f t="shared" si="60"/>
        <v>67734.737660999992</v>
      </c>
      <c r="G88" s="86">
        <f t="shared" si="60"/>
        <v>9793.9054199999991</v>
      </c>
      <c r="H88" s="86">
        <f t="shared" si="60"/>
        <v>57940.832240999996</v>
      </c>
      <c r="I88" s="86">
        <f t="shared" si="40"/>
        <v>0</v>
      </c>
      <c r="J88" s="86">
        <f t="shared" si="41"/>
        <v>0</v>
      </c>
      <c r="K88" s="86">
        <f t="shared" si="42"/>
        <v>0</v>
      </c>
      <c r="L88" s="86">
        <f t="shared" si="60"/>
        <v>67734.737660999992</v>
      </c>
      <c r="M88" s="86">
        <f t="shared" si="60"/>
        <v>9793.9054199999991</v>
      </c>
      <c r="N88" s="86">
        <f t="shared" si="60"/>
        <v>57940.832240999996</v>
      </c>
      <c r="O88" s="87">
        <f t="shared" si="49"/>
        <v>0.98799173927185724</v>
      </c>
      <c r="P88" s="87">
        <f t="shared" si="20"/>
        <v>0.95345652453271024</v>
      </c>
      <c r="Q88" s="87">
        <f t="shared" si="21"/>
        <v>0.99407803316405308</v>
      </c>
    </row>
    <row r="89" spans="1:17" s="41" customFormat="1" ht="15.6">
      <c r="A89" s="102" t="s">
        <v>104</v>
      </c>
      <c r="B89" s="66" t="s">
        <v>124</v>
      </c>
      <c r="C89" s="1">
        <f>SUM(D89:E89)</f>
        <v>451</v>
      </c>
      <c r="D89" s="89">
        <v>451</v>
      </c>
      <c r="E89" s="1"/>
      <c r="F89" s="1">
        <f>SUM(G89:H89)</f>
        <v>653.15226099999995</v>
      </c>
      <c r="G89" s="89">
        <v>653.15226099999995</v>
      </c>
      <c r="H89" s="1">
        <v>0</v>
      </c>
      <c r="I89" s="1">
        <f t="shared" si="40"/>
        <v>0</v>
      </c>
      <c r="J89" s="1">
        <f t="shared" si="41"/>
        <v>0</v>
      </c>
      <c r="K89" s="1">
        <f t="shared" si="42"/>
        <v>0</v>
      </c>
      <c r="L89" s="1">
        <f>SUM(M89:N89)</f>
        <v>653.15226099999995</v>
      </c>
      <c r="M89" s="89">
        <v>653.15226099999995</v>
      </c>
      <c r="N89" s="1">
        <v>0</v>
      </c>
      <c r="O89" s="2">
        <f t="shared" si="49"/>
        <v>1.4482311773835919</v>
      </c>
      <c r="P89" s="2">
        <f t="shared" si="20"/>
        <v>1.4482311773835919</v>
      </c>
      <c r="Q89" s="2" t="str">
        <f t="shared" si="21"/>
        <v xml:space="preserve"> </v>
      </c>
    </row>
    <row r="90" spans="1:17" s="41" customFormat="1" ht="15.6">
      <c r="A90" s="102" t="s">
        <v>105</v>
      </c>
      <c r="B90" s="66" t="s">
        <v>120</v>
      </c>
      <c r="C90" s="1">
        <f t="shared" ref="C90:C94" si="61">SUM(D90:E90)</f>
        <v>160</v>
      </c>
      <c r="D90" s="89">
        <v>160</v>
      </c>
      <c r="E90" s="1"/>
      <c r="F90" s="1">
        <f t="shared" ref="F90:F94" si="62">SUM(G90:H90)</f>
        <v>320</v>
      </c>
      <c r="G90" s="89">
        <v>320</v>
      </c>
      <c r="H90" s="1">
        <v>0</v>
      </c>
      <c r="I90" s="1">
        <f t="shared" si="40"/>
        <v>0</v>
      </c>
      <c r="J90" s="1">
        <f t="shared" si="41"/>
        <v>0</v>
      </c>
      <c r="K90" s="1">
        <f t="shared" si="42"/>
        <v>0</v>
      </c>
      <c r="L90" s="1">
        <f t="shared" ref="L90:L94" si="63">SUM(M90:N90)</f>
        <v>320</v>
      </c>
      <c r="M90" s="89">
        <v>320</v>
      </c>
      <c r="N90" s="1">
        <v>0</v>
      </c>
      <c r="O90" s="2">
        <f t="shared" si="49"/>
        <v>2</v>
      </c>
      <c r="P90" s="2">
        <f t="shared" si="20"/>
        <v>2</v>
      </c>
      <c r="Q90" s="2" t="str">
        <f t="shared" si="21"/>
        <v xml:space="preserve"> </v>
      </c>
    </row>
    <row r="91" spans="1:17" s="41" customFormat="1" ht="31.2">
      <c r="A91" s="102" t="s">
        <v>106</v>
      </c>
      <c r="B91" s="66" t="s">
        <v>76</v>
      </c>
      <c r="C91" s="1">
        <f t="shared" si="61"/>
        <v>10981</v>
      </c>
      <c r="D91" s="89">
        <v>3131</v>
      </c>
      <c r="E91" s="1">
        <v>7850</v>
      </c>
      <c r="F91" s="1">
        <f t="shared" si="62"/>
        <v>10309.547707</v>
      </c>
      <c r="G91" s="89">
        <v>2670.1857190000001</v>
      </c>
      <c r="H91" s="1">
        <v>7639.3619879999997</v>
      </c>
      <c r="I91" s="1">
        <f t="shared" si="40"/>
        <v>0</v>
      </c>
      <c r="J91" s="1">
        <f t="shared" si="41"/>
        <v>0</v>
      </c>
      <c r="K91" s="1">
        <f t="shared" si="42"/>
        <v>0</v>
      </c>
      <c r="L91" s="1">
        <f t="shared" si="63"/>
        <v>10309.547707</v>
      </c>
      <c r="M91" s="89">
        <v>2670.1857190000001</v>
      </c>
      <c r="N91" s="1">
        <v>7639.3619879999997</v>
      </c>
      <c r="O91" s="2">
        <f t="shared" si="49"/>
        <v>0.93885326536745284</v>
      </c>
      <c r="P91" s="2">
        <f t="shared" ref="P91:P101" si="64">IFERROR(M91/D91," ")</f>
        <v>0.85282201181731077</v>
      </c>
      <c r="Q91" s="2">
        <f t="shared" ref="Q91:Q101" si="65">IFERROR(N91/E91," ")</f>
        <v>0.97316713222929929</v>
      </c>
    </row>
    <row r="92" spans="1:17" s="90" customFormat="1" ht="62.4">
      <c r="A92" s="102" t="s">
        <v>107</v>
      </c>
      <c r="B92" s="66" t="s">
        <v>125</v>
      </c>
      <c r="C92" s="1">
        <f t="shared" si="61"/>
        <v>200</v>
      </c>
      <c r="D92" s="89">
        <v>200</v>
      </c>
      <c r="E92" s="1"/>
      <c r="F92" s="1">
        <f t="shared" si="62"/>
        <v>136.03399999999999</v>
      </c>
      <c r="G92" s="89">
        <v>136.03399999999999</v>
      </c>
      <c r="H92" s="1"/>
      <c r="I92" s="1">
        <f t="shared" si="40"/>
        <v>0</v>
      </c>
      <c r="J92" s="1">
        <f t="shared" si="41"/>
        <v>0</v>
      </c>
      <c r="K92" s="1">
        <f t="shared" si="42"/>
        <v>0</v>
      </c>
      <c r="L92" s="1">
        <f t="shared" si="63"/>
        <v>136.03399999999999</v>
      </c>
      <c r="M92" s="89">
        <v>136.03399999999999</v>
      </c>
      <c r="N92" s="1"/>
      <c r="O92" s="2">
        <f t="shared" si="49"/>
        <v>0.68016999999999994</v>
      </c>
      <c r="P92" s="2">
        <f t="shared" si="64"/>
        <v>0.68016999999999994</v>
      </c>
      <c r="Q92" s="2" t="str">
        <f t="shared" si="65"/>
        <v xml:space="preserve"> </v>
      </c>
    </row>
    <row r="93" spans="1:17" s="90" customFormat="1" ht="31.2">
      <c r="A93" s="102" t="s">
        <v>108</v>
      </c>
      <c r="B93" s="66" t="s">
        <v>110</v>
      </c>
      <c r="C93" s="1">
        <f t="shared" si="61"/>
        <v>56286</v>
      </c>
      <c r="D93" s="89">
        <v>5850</v>
      </c>
      <c r="E93" s="1">
        <v>50436</v>
      </c>
      <c r="F93" s="1">
        <f t="shared" si="62"/>
        <v>56151.470253</v>
      </c>
      <c r="G93" s="89">
        <v>5850</v>
      </c>
      <c r="H93" s="1">
        <v>50301.470253</v>
      </c>
      <c r="I93" s="1">
        <f t="shared" si="40"/>
        <v>0</v>
      </c>
      <c r="J93" s="1">
        <f t="shared" si="41"/>
        <v>0</v>
      </c>
      <c r="K93" s="1">
        <f t="shared" si="42"/>
        <v>0</v>
      </c>
      <c r="L93" s="1">
        <f t="shared" si="63"/>
        <v>56151.470253</v>
      </c>
      <c r="M93" s="89">
        <v>5850</v>
      </c>
      <c r="N93" s="1">
        <v>50301.470253</v>
      </c>
      <c r="O93" s="2">
        <f t="shared" si="49"/>
        <v>0.99760988972391007</v>
      </c>
      <c r="P93" s="2">
        <f t="shared" si="64"/>
        <v>1</v>
      </c>
      <c r="Q93" s="2">
        <f t="shared" si="65"/>
        <v>0.99733266422793243</v>
      </c>
    </row>
    <row r="94" spans="1:17" s="90" customFormat="1" ht="31.2">
      <c r="A94" s="102" t="s">
        <v>109</v>
      </c>
      <c r="B94" s="66" t="s">
        <v>77</v>
      </c>
      <c r="C94" s="1">
        <f t="shared" si="61"/>
        <v>480</v>
      </c>
      <c r="D94" s="89">
        <v>480</v>
      </c>
      <c r="E94" s="1"/>
      <c r="F94" s="1">
        <f t="shared" si="62"/>
        <v>164.53344000000001</v>
      </c>
      <c r="G94" s="89">
        <v>164.53344000000001</v>
      </c>
      <c r="H94" s="1">
        <v>0</v>
      </c>
      <c r="I94" s="1">
        <f t="shared" si="40"/>
        <v>0</v>
      </c>
      <c r="J94" s="1">
        <f t="shared" si="41"/>
        <v>0</v>
      </c>
      <c r="K94" s="1">
        <f t="shared" si="42"/>
        <v>0</v>
      </c>
      <c r="L94" s="1">
        <f t="shared" si="63"/>
        <v>164.53344000000001</v>
      </c>
      <c r="M94" s="89">
        <v>164.53344000000001</v>
      </c>
      <c r="N94" s="1">
        <v>0</v>
      </c>
      <c r="O94" s="2">
        <f t="shared" si="49"/>
        <v>0.34277800000000003</v>
      </c>
      <c r="P94" s="2">
        <f t="shared" si="64"/>
        <v>0.34277800000000003</v>
      </c>
      <c r="Q94" s="2" t="str">
        <f t="shared" si="65"/>
        <v xml:space="preserve"> </v>
      </c>
    </row>
    <row r="95" spans="1:17" s="93" customFormat="1" ht="16.2">
      <c r="A95" s="42">
        <v>2</v>
      </c>
      <c r="B95" s="74" t="s">
        <v>78</v>
      </c>
      <c r="C95" s="91">
        <f t="shared" ref="C95:N95" si="66">SUM(C96:C96)</f>
        <v>10999</v>
      </c>
      <c r="D95" s="91">
        <f t="shared" si="66"/>
        <v>10999</v>
      </c>
      <c r="E95" s="91">
        <f t="shared" si="66"/>
        <v>0</v>
      </c>
      <c r="F95" s="91">
        <f t="shared" si="66"/>
        <v>10999</v>
      </c>
      <c r="G95" s="91">
        <f t="shared" si="66"/>
        <v>10999</v>
      </c>
      <c r="H95" s="91">
        <f t="shared" si="66"/>
        <v>0</v>
      </c>
      <c r="I95" s="91">
        <f t="shared" si="40"/>
        <v>0</v>
      </c>
      <c r="J95" s="91">
        <f t="shared" si="41"/>
        <v>0</v>
      </c>
      <c r="K95" s="91">
        <f t="shared" si="42"/>
        <v>0</v>
      </c>
      <c r="L95" s="91">
        <f t="shared" si="66"/>
        <v>10999</v>
      </c>
      <c r="M95" s="91">
        <f t="shared" si="66"/>
        <v>10999</v>
      </c>
      <c r="N95" s="91">
        <f t="shared" si="66"/>
        <v>0</v>
      </c>
      <c r="O95" s="92">
        <f t="shared" si="49"/>
        <v>1</v>
      </c>
      <c r="P95" s="92">
        <f t="shared" si="64"/>
        <v>1</v>
      </c>
      <c r="Q95" s="92" t="str">
        <f t="shared" si="65"/>
        <v xml:space="preserve"> </v>
      </c>
    </row>
    <row r="96" spans="1:17" s="90" customFormat="1" ht="15.6">
      <c r="A96" s="88" t="s">
        <v>74</v>
      </c>
      <c r="B96" s="60" t="s">
        <v>121</v>
      </c>
      <c r="C96" s="1">
        <f>SUM(D96:E96)</f>
        <v>10999</v>
      </c>
      <c r="D96" s="78">
        <v>10999</v>
      </c>
      <c r="E96" s="5"/>
      <c r="F96" s="1">
        <f>SUM(G96:H96)</f>
        <v>10999</v>
      </c>
      <c r="G96" s="1">
        <v>10999</v>
      </c>
      <c r="H96" s="1"/>
      <c r="I96" s="1">
        <f t="shared" si="40"/>
        <v>0</v>
      </c>
      <c r="J96" s="1">
        <f t="shared" si="41"/>
        <v>0</v>
      </c>
      <c r="K96" s="1">
        <f t="shared" si="42"/>
        <v>0</v>
      </c>
      <c r="L96" s="1">
        <f>SUM(M96:N96)</f>
        <v>10999</v>
      </c>
      <c r="M96" s="1">
        <v>10999</v>
      </c>
      <c r="N96" s="1"/>
      <c r="O96" s="2">
        <f t="shared" si="49"/>
        <v>1</v>
      </c>
      <c r="P96" s="2">
        <f t="shared" si="64"/>
        <v>1</v>
      </c>
      <c r="Q96" s="2" t="str">
        <f t="shared" si="65"/>
        <v xml:space="preserve"> </v>
      </c>
    </row>
    <row r="97" spans="1:17" s="32" customFormat="1" ht="31.2">
      <c r="A97" s="69" t="s">
        <v>79</v>
      </c>
      <c r="B97" s="70" t="s">
        <v>118</v>
      </c>
      <c r="C97" s="71">
        <f>D97+E97</f>
        <v>0</v>
      </c>
      <c r="D97" s="71"/>
      <c r="E97" s="71"/>
      <c r="F97" s="71">
        <f>G97+H97</f>
        <v>6808950.5643000007</v>
      </c>
      <c r="G97" s="71">
        <v>3598768.2322220001</v>
      </c>
      <c r="H97" s="71">
        <v>3210182.3320780001</v>
      </c>
      <c r="I97" s="71">
        <f t="shared" si="40"/>
        <v>-6250.8572270013392</v>
      </c>
      <c r="J97" s="71">
        <f t="shared" si="41"/>
        <v>-1740.9054490001872</v>
      </c>
      <c r="K97" s="71">
        <f t="shared" si="42"/>
        <v>-4509.9517780002207</v>
      </c>
      <c r="L97" s="71">
        <f>M97+N97</f>
        <v>6802699.7070729993</v>
      </c>
      <c r="M97" s="71">
        <v>3597027.3267729999</v>
      </c>
      <c r="N97" s="71">
        <v>3205672.3802999998</v>
      </c>
      <c r="O97" s="72" t="str">
        <f t="shared" si="49"/>
        <v xml:space="preserve"> </v>
      </c>
      <c r="P97" s="72" t="str">
        <f t="shared" si="64"/>
        <v xml:space="preserve"> </v>
      </c>
      <c r="Q97" s="72" t="str">
        <f t="shared" si="65"/>
        <v xml:space="preserve"> </v>
      </c>
    </row>
    <row r="98" spans="1:17" s="32" customFormat="1" ht="15.6">
      <c r="A98" s="69" t="s">
        <v>80</v>
      </c>
      <c r="B98" s="70" t="s">
        <v>81</v>
      </c>
      <c r="C98" s="71">
        <f>SUM(C99:C101)</f>
        <v>0</v>
      </c>
      <c r="D98" s="71">
        <f t="shared" ref="D98:N98" si="67">SUM(D99:D101)</f>
        <v>0</v>
      </c>
      <c r="E98" s="71">
        <f t="shared" si="67"/>
        <v>0</v>
      </c>
      <c r="F98" s="71">
        <f t="shared" si="67"/>
        <v>20190.665734000002</v>
      </c>
      <c r="G98" s="71">
        <f t="shared" si="67"/>
        <v>8565.5795610000005</v>
      </c>
      <c r="H98" s="71">
        <f t="shared" si="67"/>
        <v>11625.086173</v>
      </c>
      <c r="I98" s="71">
        <f t="shared" si="40"/>
        <v>200</v>
      </c>
      <c r="J98" s="71">
        <f t="shared" si="41"/>
        <v>100</v>
      </c>
      <c r="K98" s="71">
        <f t="shared" si="42"/>
        <v>100</v>
      </c>
      <c r="L98" s="71">
        <f t="shared" si="67"/>
        <v>20390.665734000002</v>
      </c>
      <c r="M98" s="71">
        <f t="shared" si="67"/>
        <v>8665.5795610000005</v>
      </c>
      <c r="N98" s="71">
        <f t="shared" si="67"/>
        <v>11725.086173</v>
      </c>
      <c r="O98" s="72" t="str">
        <f t="shared" si="49"/>
        <v xml:space="preserve"> </v>
      </c>
      <c r="P98" s="72" t="str">
        <f t="shared" si="64"/>
        <v xml:space="preserve"> </v>
      </c>
      <c r="Q98" s="72" t="str">
        <f t="shared" si="65"/>
        <v xml:space="preserve"> </v>
      </c>
    </row>
    <row r="99" spans="1:17" s="41" customFormat="1" ht="15.6">
      <c r="A99" s="57" t="s">
        <v>4</v>
      </c>
      <c r="B99" s="94" t="s">
        <v>111</v>
      </c>
      <c r="C99" s="78">
        <f>SUM(D99:E99)</f>
        <v>0</v>
      </c>
      <c r="D99" s="78"/>
      <c r="E99" s="78"/>
      <c r="F99" s="78">
        <f>SUM(G99:H99)</f>
        <v>8565.5795610000005</v>
      </c>
      <c r="G99" s="78">
        <v>8565.5795610000005</v>
      </c>
      <c r="H99" s="78">
        <v>0</v>
      </c>
      <c r="I99" s="78">
        <f t="shared" si="40"/>
        <v>100</v>
      </c>
      <c r="J99" s="78">
        <f t="shared" si="41"/>
        <v>100</v>
      </c>
      <c r="K99" s="78">
        <f t="shared" si="42"/>
        <v>0</v>
      </c>
      <c r="L99" s="78">
        <f>SUM(M99:N99)</f>
        <v>8665.5795610000005</v>
      </c>
      <c r="M99" s="78">
        <v>8665.5795610000005</v>
      </c>
      <c r="N99" s="78">
        <v>0</v>
      </c>
      <c r="O99" s="109" t="str">
        <f t="shared" si="49"/>
        <v xml:space="preserve"> </v>
      </c>
      <c r="P99" s="109" t="str">
        <f t="shared" si="64"/>
        <v xml:space="preserve"> </v>
      </c>
      <c r="Q99" s="109" t="str">
        <f t="shared" si="65"/>
        <v xml:space="preserve"> </v>
      </c>
    </row>
    <row r="100" spans="1:17" s="41" customFormat="1" ht="15.6">
      <c r="A100" s="57" t="s">
        <v>21</v>
      </c>
      <c r="B100" s="94" t="s">
        <v>112</v>
      </c>
      <c r="C100" s="78">
        <f>SUM(D100:E100)</f>
        <v>0</v>
      </c>
      <c r="D100" s="78"/>
      <c r="E100" s="78"/>
      <c r="F100" s="78">
        <f t="shared" ref="F100:F101" si="68">SUM(G100:H100)</f>
        <v>10049.755647</v>
      </c>
      <c r="G100" s="78"/>
      <c r="H100" s="78">
        <v>10049.755647</v>
      </c>
      <c r="I100" s="78">
        <f t="shared" si="40"/>
        <v>100</v>
      </c>
      <c r="J100" s="78">
        <f t="shared" si="41"/>
        <v>0</v>
      </c>
      <c r="K100" s="78">
        <f t="shared" si="42"/>
        <v>100</v>
      </c>
      <c r="L100" s="78">
        <f t="shared" ref="L100:L101" si="69">SUM(M100:N100)</f>
        <v>10149.755647</v>
      </c>
      <c r="M100" s="78"/>
      <c r="N100" s="78">
        <v>10149.755647</v>
      </c>
      <c r="O100" s="109" t="str">
        <f t="shared" si="49"/>
        <v xml:space="preserve"> </v>
      </c>
      <c r="P100" s="109" t="str">
        <f t="shared" si="64"/>
        <v xml:space="preserve"> </v>
      </c>
      <c r="Q100" s="109" t="str">
        <f t="shared" si="65"/>
        <v xml:space="preserve"> </v>
      </c>
    </row>
    <row r="101" spans="1:17" s="41" customFormat="1" ht="15.6">
      <c r="A101" s="57" t="s">
        <v>52</v>
      </c>
      <c r="B101" s="94" t="s">
        <v>113</v>
      </c>
      <c r="C101" s="78">
        <f>SUM(D101:E101)</f>
        <v>0</v>
      </c>
      <c r="D101" s="78"/>
      <c r="E101" s="78"/>
      <c r="F101" s="78">
        <f t="shared" si="68"/>
        <v>1575.330526</v>
      </c>
      <c r="G101" s="78"/>
      <c r="H101" s="78">
        <v>1575.330526</v>
      </c>
      <c r="I101" s="78">
        <f t="shared" si="40"/>
        <v>0</v>
      </c>
      <c r="J101" s="78">
        <f t="shared" si="41"/>
        <v>0</v>
      </c>
      <c r="K101" s="78">
        <f t="shared" si="42"/>
        <v>0</v>
      </c>
      <c r="L101" s="78">
        <f t="shared" si="69"/>
        <v>1575.330526</v>
      </c>
      <c r="M101" s="78"/>
      <c r="N101" s="78">
        <v>1575.330526</v>
      </c>
      <c r="O101" s="109" t="str">
        <f t="shared" si="49"/>
        <v xml:space="preserve"> </v>
      </c>
      <c r="P101" s="109" t="str">
        <f t="shared" si="64"/>
        <v xml:space="preserve"> </v>
      </c>
      <c r="Q101" s="109" t="str">
        <f t="shared" si="65"/>
        <v xml:space="preserve"> </v>
      </c>
    </row>
    <row r="102" spans="1:17" ht="7.5" customHeight="1">
      <c r="A102" s="95"/>
      <c r="B102" s="96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110"/>
      <c r="P102" s="110"/>
      <c r="Q102" s="110"/>
    </row>
    <row r="104" spans="1:17">
      <c r="G104" s="100"/>
      <c r="H104" s="99"/>
      <c r="J104" s="100"/>
      <c r="K104" s="99"/>
      <c r="M104" s="100"/>
      <c r="N104" s="99"/>
    </row>
  </sheetData>
  <mergeCells count="9">
    <mergeCell ref="C6:C7"/>
    <mergeCell ref="D6:E6"/>
    <mergeCell ref="L6:L7"/>
    <mergeCell ref="M6:N6"/>
    <mergeCell ref="A2:Q2"/>
    <mergeCell ref="A3:Q3"/>
    <mergeCell ref="A6:A7"/>
    <mergeCell ref="B6:B7"/>
    <mergeCell ref="O6:Q6"/>
  </mergeCells>
  <printOptions horizontalCentered="1"/>
  <pageMargins left="0.31496063000000002" right="0.31496062992126" top="0.55118110236220497" bottom="0.55118110236220497" header="0.31496062992126" footer="0.31496062992126"/>
  <pageSetup paperSize="9" scale="60" orientation="portrait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64</vt:lpstr>
      <vt:lpstr>'64'!Print_Area</vt:lpstr>
      <vt:lpstr>'64'!Print_Titles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Huỳnh Thị Thanh Nam</dc:creator>
  <cp:lastModifiedBy>Đỗ Thị Hồng Thắm</cp:lastModifiedBy>
  <cp:lastPrinted>2025-04-15T02:23:11Z</cp:lastPrinted>
  <dcterms:created xsi:type="dcterms:W3CDTF">2020-10-27T06:52:04Z</dcterms:created>
  <dcterms:modified xsi:type="dcterms:W3CDTF">2025-04-18T02:04:29Z</dcterms:modified>
</cp:coreProperties>
</file>