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Ho so Quan ly Ngan sach\Cong khai tai chinh NS\Nop bao cao trang CKNS BTC\NAM 2025\2. DIEU CHINH QT 2023\"/>
    </mc:Choice>
  </mc:AlternateContent>
  <bookViews>
    <workbookView xWindow="-120" yWindow="-120" windowWidth="20736" windowHeight="11160" tabRatio="909"/>
  </bookViews>
  <sheets>
    <sheet name="66" sheetId="127" r:id="rId1"/>
  </sheets>
  <definedNames>
    <definedName name="_xlnm.Print_Titles" localSheetId="0">'66'!$A:$B,'66'!$5:$8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3" i="127" l="1"/>
  <c r="AE13" i="127"/>
  <c r="AF13" i="127"/>
  <c r="AG13" i="127"/>
  <c r="AI13" i="127"/>
  <c r="AJ13" i="127"/>
  <c r="AL13" i="127"/>
  <c r="AM13" i="127"/>
  <c r="AN13" i="127"/>
  <c r="AO13" i="127"/>
  <c r="AD14" i="127"/>
  <c r="AF14" i="127"/>
  <c r="AG14" i="127"/>
  <c r="AI14" i="127"/>
  <c r="AJ14" i="127"/>
  <c r="AL14" i="127"/>
  <c r="AM14" i="127"/>
  <c r="AN14" i="127"/>
  <c r="AO14" i="127"/>
  <c r="AD15" i="127"/>
  <c r="AE15" i="127"/>
  <c r="AF15" i="127"/>
  <c r="AG15" i="127"/>
  <c r="AI15" i="127"/>
  <c r="AJ15" i="127"/>
  <c r="AL15" i="127"/>
  <c r="AM15" i="127"/>
  <c r="AN15" i="127"/>
  <c r="AO15" i="127"/>
  <c r="AD16" i="127"/>
  <c r="AF16" i="127"/>
  <c r="AG16" i="127"/>
  <c r="AI16" i="127"/>
  <c r="AJ16" i="127"/>
  <c r="AL16" i="127"/>
  <c r="AM16" i="127"/>
  <c r="AN16" i="127"/>
  <c r="AO16" i="127"/>
  <c r="AD17" i="127"/>
  <c r="AE17" i="127"/>
  <c r="AF17" i="127"/>
  <c r="AG17" i="127"/>
  <c r="AI17" i="127"/>
  <c r="AJ17" i="127"/>
  <c r="AL17" i="127"/>
  <c r="AM17" i="127"/>
  <c r="AN17" i="127"/>
  <c r="AO17" i="127"/>
  <c r="AD18" i="127"/>
  <c r="AE18" i="127"/>
  <c r="AF18" i="127"/>
  <c r="AG18" i="127"/>
  <c r="AI18" i="127"/>
  <c r="AJ18" i="127"/>
  <c r="AL18" i="127"/>
  <c r="AM18" i="127"/>
  <c r="AN18" i="127"/>
  <c r="AO18" i="127"/>
  <c r="AD19" i="127"/>
  <c r="AE19" i="127"/>
  <c r="AF19" i="127"/>
  <c r="AG19" i="127"/>
  <c r="AI19" i="127"/>
  <c r="AJ19" i="127"/>
  <c r="AL19" i="127"/>
  <c r="AM19" i="127"/>
  <c r="AN19" i="127"/>
  <c r="AO19" i="127"/>
  <c r="AD20" i="127"/>
  <c r="AE20" i="127"/>
  <c r="AF20" i="127"/>
  <c r="AG20" i="127"/>
  <c r="AI20" i="127"/>
  <c r="AJ20" i="127"/>
  <c r="AL20" i="127"/>
  <c r="AM20" i="127"/>
  <c r="AN20" i="127"/>
  <c r="AO20" i="127"/>
  <c r="AD21" i="127"/>
  <c r="AE21" i="127"/>
  <c r="AF21" i="127"/>
  <c r="AG21" i="127"/>
  <c r="AI21" i="127"/>
  <c r="AJ21" i="127"/>
  <c r="AL21" i="127"/>
  <c r="AM21" i="127"/>
  <c r="AN21" i="127"/>
  <c r="AO21" i="127"/>
  <c r="AD22" i="127"/>
  <c r="AE22" i="127"/>
  <c r="AF22" i="127"/>
  <c r="AG22" i="127"/>
  <c r="AI22" i="127"/>
  <c r="AJ22" i="127"/>
  <c r="AL22" i="127"/>
  <c r="AM22" i="127"/>
  <c r="AN22" i="127"/>
  <c r="AO22" i="127"/>
  <c r="AD23" i="127"/>
  <c r="AE23" i="127"/>
  <c r="AF23" i="127"/>
  <c r="AG23" i="127"/>
  <c r="AI23" i="127"/>
  <c r="AJ23" i="127"/>
  <c r="AL23" i="127"/>
  <c r="AM23" i="127"/>
  <c r="AN23" i="127"/>
  <c r="AO23" i="127"/>
  <c r="AD24" i="127"/>
  <c r="AF24" i="127"/>
  <c r="AG24" i="127"/>
  <c r="AI24" i="127"/>
  <c r="AJ24" i="127"/>
  <c r="AL24" i="127"/>
  <c r="AM24" i="127"/>
  <c r="AN24" i="127"/>
  <c r="AO24" i="127"/>
  <c r="AD25" i="127"/>
  <c r="AF25" i="127"/>
  <c r="AG25" i="127"/>
  <c r="AI25" i="127"/>
  <c r="AJ25" i="127"/>
  <c r="AL25" i="127"/>
  <c r="AM25" i="127"/>
  <c r="AN25" i="127"/>
  <c r="AO25" i="127"/>
  <c r="AD26" i="127"/>
  <c r="AF26" i="127"/>
  <c r="AG26" i="127"/>
  <c r="AI26" i="127"/>
  <c r="AJ26" i="127"/>
  <c r="AL26" i="127"/>
  <c r="AM26" i="127"/>
  <c r="AN26" i="127"/>
  <c r="AO26" i="127"/>
  <c r="AD27" i="127"/>
  <c r="AF27" i="127"/>
  <c r="AG27" i="127"/>
  <c r="AI27" i="127"/>
  <c r="AJ27" i="127"/>
  <c r="AL27" i="127"/>
  <c r="AM27" i="127"/>
  <c r="AN27" i="127"/>
  <c r="AO27" i="127"/>
  <c r="AD28" i="127"/>
  <c r="AE28" i="127"/>
  <c r="AF28" i="127"/>
  <c r="AG28" i="127"/>
  <c r="AI28" i="127"/>
  <c r="AJ28" i="127"/>
  <c r="AL28" i="127"/>
  <c r="AM28" i="127"/>
  <c r="AN28" i="127"/>
  <c r="AO28" i="127"/>
  <c r="AD29" i="127"/>
  <c r="AF29" i="127"/>
  <c r="AG29" i="127"/>
  <c r="AI29" i="127"/>
  <c r="AJ29" i="127"/>
  <c r="AL29" i="127"/>
  <c r="AM29" i="127"/>
  <c r="AN29" i="127"/>
  <c r="AO29" i="127"/>
  <c r="AD30" i="127"/>
  <c r="AE30" i="127"/>
  <c r="AF30" i="127"/>
  <c r="AG30" i="127"/>
  <c r="AI30" i="127"/>
  <c r="AJ30" i="127"/>
  <c r="AL30" i="127"/>
  <c r="AM30" i="127"/>
  <c r="AN30" i="127"/>
  <c r="AO30" i="127"/>
  <c r="AD31" i="127"/>
  <c r="AE31" i="127"/>
  <c r="AF31" i="127"/>
  <c r="AG31" i="127"/>
  <c r="AI31" i="127"/>
  <c r="AJ31" i="127"/>
  <c r="AL31" i="127"/>
  <c r="AM31" i="127"/>
  <c r="AN31" i="127"/>
  <c r="AO31" i="127"/>
  <c r="AD32" i="127"/>
  <c r="AF32" i="127"/>
  <c r="AG32" i="127"/>
  <c r="AI32" i="127"/>
  <c r="AJ32" i="127"/>
  <c r="AL32" i="127"/>
  <c r="AM32" i="127"/>
  <c r="AN32" i="127"/>
  <c r="AO32" i="127"/>
  <c r="AD33" i="127"/>
  <c r="AE33" i="127"/>
  <c r="AF33" i="127"/>
  <c r="AG33" i="127"/>
  <c r="AI33" i="127"/>
  <c r="AJ33" i="127"/>
  <c r="AL33" i="127"/>
  <c r="AM33" i="127"/>
  <c r="AN33" i="127"/>
  <c r="AO33" i="127"/>
  <c r="AD34" i="127"/>
  <c r="AE34" i="127"/>
  <c r="AF34" i="127"/>
  <c r="AG34" i="127"/>
  <c r="AI34" i="127"/>
  <c r="AJ34" i="127"/>
  <c r="AL34" i="127"/>
  <c r="AM34" i="127"/>
  <c r="AN34" i="127"/>
  <c r="AO34" i="127"/>
  <c r="AD35" i="127"/>
  <c r="AE35" i="127"/>
  <c r="AF35" i="127"/>
  <c r="AG35" i="127"/>
  <c r="AI35" i="127"/>
  <c r="AJ35" i="127"/>
  <c r="AL35" i="127"/>
  <c r="AM35" i="127"/>
  <c r="AN35" i="127"/>
  <c r="AO35" i="127"/>
  <c r="AD36" i="127"/>
  <c r="AE36" i="127"/>
  <c r="AF36" i="127"/>
  <c r="AG36" i="127"/>
  <c r="AI36" i="127"/>
  <c r="AJ36" i="127"/>
  <c r="AL36" i="127"/>
  <c r="AM36" i="127"/>
  <c r="AN36" i="127"/>
  <c r="AO36" i="127"/>
  <c r="AD37" i="127"/>
  <c r="AE37" i="127"/>
  <c r="AF37" i="127"/>
  <c r="AG37" i="127"/>
  <c r="AI37" i="127"/>
  <c r="AJ37" i="127"/>
  <c r="AL37" i="127"/>
  <c r="AM37" i="127"/>
  <c r="AN37" i="127"/>
  <c r="AO37" i="127"/>
  <c r="AD38" i="127"/>
  <c r="AF38" i="127"/>
  <c r="AG38" i="127"/>
  <c r="AI38" i="127"/>
  <c r="AJ38" i="127"/>
  <c r="AL38" i="127"/>
  <c r="AM38" i="127"/>
  <c r="AN38" i="127"/>
  <c r="AO38" i="127"/>
  <c r="AD39" i="127"/>
  <c r="AE39" i="127"/>
  <c r="AF39" i="127"/>
  <c r="AG39" i="127"/>
  <c r="AI39" i="127"/>
  <c r="AJ39" i="127"/>
  <c r="AL39" i="127"/>
  <c r="AM39" i="127"/>
  <c r="AN39" i="127"/>
  <c r="AO39" i="127"/>
  <c r="AD40" i="127"/>
  <c r="AE40" i="127"/>
  <c r="AF40" i="127"/>
  <c r="AG40" i="127"/>
  <c r="AI40" i="127"/>
  <c r="AJ40" i="127"/>
  <c r="AL40" i="127"/>
  <c r="AM40" i="127"/>
  <c r="AN40" i="127"/>
  <c r="AO40" i="127"/>
  <c r="AD41" i="127"/>
  <c r="AE41" i="127"/>
  <c r="AF41" i="127"/>
  <c r="AG41" i="127"/>
  <c r="AI41" i="127"/>
  <c r="AJ41" i="127"/>
  <c r="AL41" i="127"/>
  <c r="AM41" i="127"/>
  <c r="AN41" i="127"/>
  <c r="AO41" i="127"/>
  <c r="AD42" i="127"/>
  <c r="AE42" i="127"/>
  <c r="AF42" i="127"/>
  <c r="AG42" i="127"/>
  <c r="AI42" i="127"/>
  <c r="AJ42" i="127"/>
  <c r="AL42" i="127"/>
  <c r="AM42" i="127"/>
  <c r="AN42" i="127"/>
  <c r="AO42" i="127"/>
  <c r="AD43" i="127"/>
  <c r="AE43" i="127"/>
  <c r="AF43" i="127"/>
  <c r="AG43" i="127"/>
  <c r="AI43" i="127"/>
  <c r="AJ43" i="127"/>
  <c r="AL43" i="127"/>
  <c r="AM43" i="127"/>
  <c r="AN43" i="127"/>
  <c r="AO43" i="127"/>
  <c r="AD44" i="127"/>
  <c r="AE44" i="127"/>
  <c r="AF44" i="127"/>
  <c r="AG44" i="127"/>
  <c r="AI44" i="127"/>
  <c r="AJ44" i="127"/>
  <c r="AL44" i="127"/>
  <c r="AM44" i="127"/>
  <c r="AN44" i="127"/>
  <c r="AO44" i="127"/>
  <c r="AD45" i="127"/>
  <c r="AE45" i="127"/>
  <c r="AF45" i="127"/>
  <c r="AG45" i="127"/>
  <c r="AI45" i="127"/>
  <c r="AJ45" i="127"/>
  <c r="AL45" i="127"/>
  <c r="AM45" i="127"/>
  <c r="AN45" i="127"/>
  <c r="AO45" i="127"/>
  <c r="AD46" i="127"/>
  <c r="AE46" i="127"/>
  <c r="AF46" i="127"/>
  <c r="AG46" i="127"/>
  <c r="AI46" i="127"/>
  <c r="AJ46" i="127"/>
  <c r="AL46" i="127"/>
  <c r="AM46" i="127"/>
  <c r="AN46" i="127"/>
  <c r="AO46" i="127"/>
  <c r="AD47" i="127"/>
  <c r="AE47" i="127"/>
  <c r="AF47" i="127"/>
  <c r="AG47" i="127"/>
  <c r="AI47" i="127"/>
  <c r="AJ47" i="127"/>
  <c r="AL47" i="127"/>
  <c r="AM47" i="127"/>
  <c r="AN47" i="127"/>
  <c r="AO47" i="127"/>
  <c r="AD48" i="127"/>
  <c r="AE48" i="127"/>
  <c r="AF48" i="127"/>
  <c r="AG48" i="127"/>
  <c r="AI48" i="127"/>
  <c r="AJ48" i="127"/>
  <c r="AL48" i="127"/>
  <c r="AM48" i="127"/>
  <c r="AN48" i="127"/>
  <c r="AO48" i="127"/>
  <c r="AD49" i="127"/>
  <c r="AE49" i="127"/>
  <c r="AF49" i="127"/>
  <c r="AG49" i="127"/>
  <c r="AI49" i="127"/>
  <c r="AJ49" i="127"/>
  <c r="AL49" i="127"/>
  <c r="AM49" i="127"/>
  <c r="AN49" i="127"/>
  <c r="AO49" i="127"/>
  <c r="AD50" i="127"/>
  <c r="AE50" i="127"/>
  <c r="AF50" i="127"/>
  <c r="AG50" i="127"/>
  <c r="AI50" i="127"/>
  <c r="AJ50" i="127"/>
  <c r="AL50" i="127"/>
  <c r="AM50" i="127"/>
  <c r="AN50" i="127"/>
  <c r="AO50" i="127"/>
  <c r="AD51" i="127"/>
  <c r="AE51" i="127"/>
  <c r="AF51" i="127"/>
  <c r="AG51" i="127"/>
  <c r="AI51" i="127"/>
  <c r="AJ51" i="127"/>
  <c r="AL51" i="127"/>
  <c r="AM51" i="127"/>
  <c r="AN51" i="127"/>
  <c r="AO51" i="127"/>
  <c r="AD52" i="127"/>
  <c r="AE52" i="127"/>
  <c r="AF52" i="127"/>
  <c r="AG52" i="127"/>
  <c r="AI52" i="127"/>
  <c r="AJ52" i="127"/>
  <c r="AL52" i="127"/>
  <c r="AM52" i="127"/>
  <c r="AN52" i="127"/>
  <c r="AO52" i="127"/>
  <c r="AD53" i="127"/>
  <c r="AE53" i="127"/>
  <c r="AF53" i="127"/>
  <c r="AG53" i="127"/>
  <c r="AI53" i="127"/>
  <c r="AJ53" i="127"/>
  <c r="AL53" i="127"/>
  <c r="AM53" i="127"/>
  <c r="AN53" i="127"/>
  <c r="AO53" i="127"/>
  <c r="AD54" i="127"/>
  <c r="AE54" i="127"/>
  <c r="AF54" i="127"/>
  <c r="AG54" i="127"/>
  <c r="AI54" i="127"/>
  <c r="AJ54" i="127"/>
  <c r="AL54" i="127"/>
  <c r="AM54" i="127"/>
  <c r="AN54" i="127"/>
  <c r="AO54" i="127"/>
  <c r="AD55" i="127"/>
  <c r="AE55" i="127"/>
  <c r="AF55" i="127"/>
  <c r="AG55" i="127"/>
  <c r="AI55" i="127"/>
  <c r="AJ55" i="127"/>
  <c r="AL55" i="127"/>
  <c r="AM55" i="127"/>
  <c r="AN55" i="127"/>
  <c r="AO55" i="127"/>
  <c r="AD56" i="127"/>
  <c r="AE56" i="127"/>
  <c r="AF56" i="127"/>
  <c r="AG56" i="127"/>
  <c r="AI56" i="127"/>
  <c r="AJ56" i="127"/>
  <c r="AL56" i="127"/>
  <c r="AM56" i="127"/>
  <c r="AN56" i="127"/>
  <c r="AO56" i="127"/>
  <c r="AD57" i="127"/>
  <c r="AE57" i="127"/>
  <c r="AF57" i="127"/>
  <c r="AG57" i="127"/>
  <c r="AI57" i="127"/>
  <c r="AJ57" i="127"/>
  <c r="AL57" i="127"/>
  <c r="AM57" i="127"/>
  <c r="AN57" i="127"/>
  <c r="AO57" i="127"/>
  <c r="AD58" i="127"/>
  <c r="AE58" i="127"/>
  <c r="AF58" i="127"/>
  <c r="AG58" i="127"/>
  <c r="AI58" i="127"/>
  <c r="AJ58" i="127"/>
  <c r="AL58" i="127"/>
  <c r="AM58" i="127"/>
  <c r="AN58" i="127"/>
  <c r="AO58" i="127"/>
  <c r="AD59" i="127"/>
  <c r="AE59" i="127"/>
  <c r="AF59" i="127"/>
  <c r="AG59" i="127"/>
  <c r="AI59" i="127"/>
  <c r="AJ59" i="127"/>
  <c r="AL59" i="127"/>
  <c r="AM59" i="127"/>
  <c r="AN59" i="127"/>
  <c r="AO59" i="127"/>
  <c r="AD60" i="127"/>
  <c r="AE60" i="127"/>
  <c r="AF60" i="127"/>
  <c r="AG60" i="127"/>
  <c r="AI60" i="127"/>
  <c r="AJ60" i="127"/>
  <c r="AL60" i="127"/>
  <c r="AM60" i="127"/>
  <c r="AN60" i="127"/>
  <c r="AO60" i="127"/>
  <c r="AD61" i="127"/>
  <c r="AE61" i="127"/>
  <c r="AF61" i="127"/>
  <c r="AG61" i="127"/>
  <c r="AI61" i="127"/>
  <c r="AJ61" i="127"/>
  <c r="AL61" i="127"/>
  <c r="AM61" i="127"/>
  <c r="AN61" i="127"/>
  <c r="AO61" i="127"/>
  <c r="AD62" i="127"/>
  <c r="AE62" i="127"/>
  <c r="AF62" i="127"/>
  <c r="AG62" i="127"/>
  <c r="AI62" i="127"/>
  <c r="AJ62" i="127"/>
  <c r="AL62" i="127"/>
  <c r="AM62" i="127"/>
  <c r="AN62" i="127"/>
  <c r="AO62" i="127"/>
  <c r="AD63" i="127"/>
  <c r="AE63" i="127"/>
  <c r="AF63" i="127"/>
  <c r="AG63" i="127"/>
  <c r="AI63" i="127"/>
  <c r="AJ63" i="127"/>
  <c r="AL63" i="127"/>
  <c r="AM63" i="127"/>
  <c r="AN63" i="127"/>
  <c r="AO63" i="127"/>
  <c r="AD64" i="127"/>
  <c r="AE64" i="127"/>
  <c r="AF64" i="127"/>
  <c r="AG64" i="127"/>
  <c r="AI64" i="127"/>
  <c r="AJ64" i="127"/>
  <c r="AL64" i="127"/>
  <c r="AM64" i="127"/>
  <c r="AN64" i="127"/>
  <c r="AO64" i="127"/>
  <c r="AD65" i="127"/>
  <c r="AE65" i="127"/>
  <c r="AF65" i="127"/>
  <c r="AG65" i="127"/>
  <c r="AI65" i="127"/>
  <c r="AJ65" i="127"/>
  <c r="AL65" i="127"/>
  <c r="AM65" i="127"/>
  <c r="AN65" i="127"/>
  <c r="AO65" i="127"/>
  <c r="AD66" i="127"/>
  <c r="AE66" i="127"/>
  <c r="AF66" i="127"/>
  <c r="AG66" i="127"/>
  <c r="AI66" i="127"/>
  <c r="AJ66" i="127"/>
  <c r="AL66" i="127"/>
  <c r="AM66" i="127"/>
  <c r="AN66" i="127"/>
  <c r="AO66" i="127"/>
  <c r="AD67" i="127"/>
  <c r="AE67" i="127"/>
  <c r="AF67" i="127"/>
  <c r="AG67" i="127"/>
  <c r="AI67" i="127"/>
  <c r="AJ67" i="127"/>
  <c r="AL67" i="127"/>
  <c r="AM67" i="127"/>
  <c r="AN67" i="127"/>
  <c r="AO67" i="127"/>
  <c r="AD68" i="127"/>
  <c r="AE68" i="127"/>
  <c r="AF68" i="127"/>
  <c r="AG68" i="127"/>
  <c r="AI68" i="127"/>
  <c r="AJ68" i="127"/>
  <c r="AL68" i="127"/>
  <c r="AM68" i="127"/>
  <c r="AN68" i="127"/>
  <c r="AO68" i="127"/>
  <c r="AD69" i="127"/>
  <c r="AE69" i="127"/>
  <c r="AF69" i="127"/>
  <c r="AG69" i="127"/>
  <c r="AI69" i="127"/>
  <c r="AJ69" i="127"/>
  <c r="AL69" i="127"/>
  <c r="AM69" i="127"/>
  <c r="AN69" i="127"/>
  <c r="AO69" i="127"/>
  <c r="AD70" i="127"/>
  <c r="AE70" i="127"/>
  <c r="AF70" i="127"/>
  <c r="AG70" i="127"/>
  <c r="AI70" i="127"/>
  <c r="AJ70" i="127"/>
  <c r="AL70" i="127"/>
  <c r="AM70" i="127"/>
  <c r="AN70" i="127"/>
  <c r="AO70" i="127"/>
  <c r="AD71" i="127"/>
  <c r="AE71" i="127"/>
  <c r="AF71" i="127"/>
  <c r="AG71" i="127"/>
  <c r="AI71" i="127"/>
  <c r="AJ71" i="127"/>
  <c r="AL71" i="127"/>
  <c r="AM71" i="127"/>
  <c r="AN71" i="127"/>
  <c r="AO71" i="127"/>
  <c r="AD72" i="127"/>
  <c r="AE72" i="127"/>
  <c r="AF72" i="127"/>
  <c r="AG72" i="127"/>
  <c r="AI72" i="127"/>
  <c r="AJ72" i="127"/>
  <c r="AL72" i="127"/>
  <c r="AM72" i="127"/>
  <c r="AN72" i="127"/>
  <c r="AO72" i="127"/>
  <c r="AD73" i="127"/>
  <c r="AE73" i="127"/>
  <c r="AF73" i="127"/>
  <c r="AG73" i="127"/>
  <c r="AI73" i="127"/>
  <c r="AJ73" i="127"/>
  <c r="AL73" i="127"/>
  <c r="AM73" i="127"/>
  <c r="AN73" i="127"/>
  <c r="AO73" i="127"/>
  <c r="AD74" i="127"/>
  <c r="AE74" i="127"/>
  <c r="AF74" i="127"/>
  <c r="AG74" i="127"/>
  <c r="AI74" i="127"/>
  <c r="AJ74" i="127"/>
  <c r="AL74" i="127"/>
  <c r="AM74" i="127"/>
  <c r="AN74" i="127"/>
  <c r="AO74" i="127"/>
  <c r="AD75" i="127"/>
  <c r="AE75" i="127"/>
  <c r="AF75" i="127"/>
  <c r="AG75" i="127"/>
  <c r="AI75" i="127"/>
  <c r="AJ75" i="127"/>
  <c r="AL75" i="127"/>
  <c r="AM75" i="127"/>
  <c r="AN75" i="127"/>
  <c r="AO75" i="127"/>
  <c r="AD76" i="127"/>
  <c r="AE76" i="127"/>
  <c r="AF76" i="127"/>
  <c r="AG76" i="127"/>
  <c r="AI76" i="127"/>
  <c r="AJ76" i="127"/>
  <c r="AL76" i="127"/>
  <c r="AM76" i="127"/>
  <c r="AN76" i="127"/>
  <c r="AO76" i="127"/>
  <c r="AD77" i="127"/>
  <c r="AE77" i="127"/>
  <c r="AF77" i="127"/>
  <c r="AG77" i="127"/>
  <c r="AI77" i="127"/>
  <c r="AJ77" i="127"/>
  <c r="AL77" i="127"/>
  <c r="AM77" i="127"/>
  <c r="AN77" i="127"/>
  <c r="AO77" i="127"/>
  <c r="AD78" i="127"/>
  <c r="AE78" i="127"/>
  <c r="AF78" i="127"/>
  <c r="AG78" i="127"/>
  <c r="AI78" i="127"/>
  <c r="AJ78" i="127"/>
  <c r="AL78" i="127"/>
  <c r="AM78" i="127"/>
  <c r="AN78" i="127"/>
  <c r="AO78" i="127"/>
  <c r="AD79" i="127"/>
  <c r="AE79" i="127"/>
  <c r="AF79" i="127"/>
  <c r="AG79" i="127"/>
  <c r="AI79" i="127"/>
  <c r="AJ79" i="127"/>
  <c r="AL79" i="127"/>
  <c r="AM79" i="127"/>
  <c r="AN79" i="127"/>
  <c r="AO79" i="127"/>
  <c r="AD80" i="127"/>
  <c r="AE80" i="127"/>
  <c r="AF80" i="127"/>
  <c r="AG80" i="127"/>
  <c r="AI80" i="127"/>
  <c r="AJ80" i="127"/>
  <c r="AL80" i="127"/>
  <c r="AM80" i="127"/>
  <c r="AN80" i="127"/>
  <c r="AO80" i="127"/>
  <c r="AD81" i="127"/>
  <c r="AE81" i="127"/>
  <c r="AF81" i="127"/>
  <c r="AG81" i="127"/>
  <c r="AI81" i="127"/>
  <c r="AJ81" i="127"/>
  <c r="AL81" i="127"/>
  <c r="AM81" i="127"/>
  <c r="AN81" i="127"/>
  <c r="AO81" i="127"/>
  <c r="AD82" i="127"/>
  <c r="AE82" i="127"/>
  <c r="AF82" i="127"/>
  <c r="AG82" i="127"/>
  <c r="AI82" i="127"/>
  <c r="AJ82" i="127"/>
  <c r="AL82" i="127"/>
  <c r="AM82" i="127"/>
  <c r="AN82" i="127"/>
  <c r="AO82" i="127"/>
  <c r="AD83" i="127"/>
  <c r="AE83" i="127"/>
  <c r="AF83" i="127"/>
  <c r="AG83" i="127"/>
  <c r="AI83" i="127"/>
  <c r="AJ83" i="127"/>
  <c r="AL83" i="127"/>
  <c r="AM83" i="127"/>
  <c r="AN83" i="127"/>
  <c r="AO83" i="127"/>
  <c r="AD84" i="127"/>
  <c r="AE84" i="127"/>
  <c r="AF84" i="127"/>
  <c r="AG84" i="127"/>
  <c r="AI84" i="127"/>
  <c r="AJ84" i="127"/>
  <c r="AL84" i="127"/>
  <c r="AM84" i="127"/>
  <c r="AN84" i="127"/>
  <c r="AO84" i="127"/>
  <c r="AD85" i="127"/>
  <c r="AE85" i="127"/>
  <c r="AF85" i="127"/>
  <c r="AG85" i="127"/>
  <c r="AI85" i="127"/>
  <c r="AJ85" i="127"/>
  <c r="AL85" i="127"/>
  <c r="AM85" i="127"/>
  <c r="AN85" i="127"/>
  <c r="AO85" i="127"/>
  <c r="AD86" i="127"/>
  <c r="AE86" i="127"/>
  <c r="AF86" i="127"/>
  <c r="AG86" i="127"/>
  <c r="AI86" i="127"/>
  <c r="AJ86" i="127"/>
  <c r="AL86" i="127"/>
  <c r="AM86" i="127"/>
  <c r="AN86" i="127"/>
  <c r="AO86" i="127"/>
  <c r="AD87" i="127"/>
  <c r="AE87" i="127"/>
  <c r="AF87" i="127"/>
  <c r="AG87" i="127"/>
  <c r="AI87" i="127"/>
  <c r="AJ87" i="127"/>
  <c r="AL87" i="127"/>
  <c r="AM87" i="127"/>
  <c r="AN87" i="127"/>
  <c r="AO87" i="127"/>
  <c r="AD88" i="127"/>
  <c r="AE88" i="127"/>
  <c r="AF88" i="127"/>
  <c r="AG88" i="127"/>
  <c r="AI88" i="127"/>
  <c r="AJ88" i="127"/>
  <c r="AL88" i="127"/>
  <c r="AM88" i="127"/>
  <c r="AN88" i="127"/>
  <c r="AO88" i="127"/>
  <c r="AD89" i="127"/>
  <c r="AE89" i="127"/>
  <c r="AF89" i="127"/>
  <c r="AG89" i="127"/>
  <c r="AI89" i="127"/>
  <c r="AJ89" i="127"/>
  <c r="AL89" i="127"/>
  <c r="AM89" i="127"/>
  <c r="AN89" i="127"/>
  <c r="AO89" i="127"/>
  <c r="AD90" i="127"/>
  <c r="AE90" i="127"/>
  <c r="AF90" i="127"/>
  <c r="AG90" i="127"/>
  <c r="AI90" i="127"/>
  <c r="AJ90" i="127"/>
  <c r="AL90" i="127"/>
  <c r="AM90" i="127"/>
  <c r="AN90" i="127"/>
  <c r="AO90" i="127"/>
  <c r="AD91" i="127"/>
  <c r="AE91" i="127"/>
  <c r="AF91" i="127"/>
  <c r="AG91" i="127"/>
  <c r="AI91" i="127"/>
  <c r="AJ91" i="127"/>
  <c r="AL91" i="127"/>
  <c r="AM91" i="127"/>
  <c r="AN91" i="127"/>
  <c r="AO91" i="127"/>
  <c r="AD92" i="127"/>
  <c r="AE92" i="127"/>
  <c r="AF92" i="127"/>
  <c r="AG92" i="127"/>
  <c r="AI92" i="127"/>
  <c r="AJ92" i="127"/>
  <c r="AL92" i="127"/>
  <c r="AM92" i="127"/>
  <c r="AN92" i="127"/>
  <c r="AO92" i="127"/>
  <c r="AD93" i="127"/>
  <c r="AE93" i="127"/>
  <c r="AF93" i="127"/>
  <c r="AG93" i="127"/>
  <c r="AI93" i="127"/>
  <c r="AJ93" i="127"/>
  <c r="AL93" i="127"/>
  <c r="AM93" i="127"/>
  <c r="AN93" i="127"/>
  <c r="AO93" i="127"/>
  <c r="AD94" i="127"/>
  <c r="AE94" i="127"/>
  <c r="AF94" i="127"/>
  <c r="AG94" i="127"/>
  <c r="AI94" i="127"/>
  <c r="AJ94" i="127"/>
  <c r="AL94" i="127"/>
  <c r="AM94" i="127"/>
  <c r="AN94" i="127"/>
  <c r="AO94" i="127"/>
  <c r="AD95" i="127"/>
  <c r="AE95" i="127"/>
  <c r="AF95" i="127"/>
  <c r="AG95" i="127"/>
  <c r="AI95" i="127"/>
  <c r="AJ95" i="127"/>
  <c r="AL95" i="127"/>
  <c r="AM95" i="127"/>
  <c r="AN95" i="127"/>
  <c r="AO95" i="127"/>
  <c r="AD96" i="127"/>
  <c r="AE96" i="127"/>
  <c r="AF96" i="127"/>
  <c r="AG96" i="127"/>
  <c r="AI96" i="127"/>
  <c r="AJ96" i="127"/>
  <c r="AL96" i="127"/>
  <c r="AM96" i="127"/>
  <c r="AN96" i="127"/>
  <c r="AO96" i="127"/>
  <c r="AD97" i="127"/>
  <c r="AE97" i="127"/>
  <c r="AF97" i="127"/>
  <c r="AG97" i="127"/>
  <c r="AI97" i="127"/>
  <c r="AJ97" i="127"/>
  <c r="AL97" i="127"/>
  <c r="AM97" i="127"/>
  <c r="AN97" i="127"/>
  <c r="AO97" i="127"/>
  <c r="AD98" i="127"/>
  <c r="AE98" i="127"/>
  <c r="AF98" i="127"/>
  <c r="AG98" i="127"/>
  <c r="AI98" i="127"/>
  <c r="AJ98" i="127"/>
  <c r="AL98" i="127"/>
  <c r="AM98" i="127"/>
  <c r="AN98" i="127"/>
  <c r="AO98" i="127"/>
  <c r="AD99" i="127"/>
  <c r="AE99" i="127"/>
  <c r="AF99" i="127"/>
  <c r="AG99" i="127"/>
  <c r="AI99" i="127"/>
  <c r="AJ99" i="127"/>
  <c r="AL99" i="127"/>
  <c r="AM99" i="127"/>
  <c r="AN99" i="127"/>
  <c r="AO99" i="127"/>
  <c r="AD100" i="127"/>
  <c r="AE100" i="127"/>
  <c r="AF100" i="127"/>
  <c r="AG100" i="127"/>
  <c r="AI100" i="127"/>
  <c r="AJ100" i="127"/>
  <c r="AL100" i="127"/>
  <c r="AM100" i="127"/>
  <c r="AN100" i="127"/>
  <c r="AO100" i="127"/>
  <c r="AD101" i="127"/>
  <c r="AE101" i="127"/>
  <c r="AF101" i="127"/>
  <c r="AG101" i="127"/>
  <c r="AI101" i="127"/>
  <c r="AJ101" i="127"/>
  <c r="AL101" i="127"/>
  <c r="AM101" i="127"/>
  <c r="AN101" i="127"/>
  <c r="AO101" i="127"/>
  <c r="AD102" i="127"/>
  <c r="AE102" i="127"/>
  <c r="AF102" i="127"/>
  <c r="AG102" i="127"/>
  <c r="AI102" i="127"/>
  <c r="AJ102" i="127"/>
  <c r="AL102" i="127"/>
  <c r="AM102" i="127"/>
  <c r="AN102" i="127"/>
  <c r="AO102" i="127"/>
  <c r="AD103" i="127"/>
  <c r="AE103" i="127"/>
  <c r="AF103" i="127"/>
  <c r="AG103" i="127"/>
  <c r="AI103" i="127"/>
  <c r="AJ103" i="127"/>
  <c r="AL103" i="127"/>
  <c r="AM103" i="127"/>
  <c r="AN103" i="127"/>
  <c r="AO103" i="127"/>
  <c r="AD104" i="127"/>
  <c r="AE104" i="127"/>
  <c r="AF104" i="127"/>
  <c r="AG104" i="127"/>
  <c r="AI104" i="127"/>
  <c r="AJ104" i="127"/>
  <c r="AL104" i="127"/>
  <c r="AM104" i="127"/>
  <c r="AN104" i="127"/>
  <c r="AO104" i="127"/>
  <c r="AD105" i="127"/>
  <c r="AE105" i="127"/>
  <c r="AF105" i="127"/>
  <c r="AG105" i="127"/>
  <c r="AI105" i="127"/>
  <c r="AJ105" i="127"/>
  <c r="AL105" i="127"/>
  <c r="AM105" i="127"/>
  <c r="AN105" i="127"/>
  <c r="AO105" i="127"/>
  <c r="AD107" i="127"/>
  <c r="AE107" i="127"/>
  <c r="AF107" i="127"/>
  <c r="AG107" i="127"/>
  <c r="AI107" i="127"/>
  <c r="AJ107" i="127"/>
  <c r="AL107" i="127"/>
  <c r="AM107" i="127"/>
  <c r="AN107" i="127"/>
  <c r="AO107" i="127"/>
  <c r="AD108" i="127"/>
  <c r="AE108" i="127"/>
  <c r="AF108" i="127"/>
  <c r="AG108" i="127"/>
  <c r="AI108" i="127"/>
  <c r="AJ108" i="127"/>
  <c r="AL108" i="127"/>
  <c r="AM108" i="127"/>
  <c r="AN108" i="127"/>
  <c r="AO108" i="127"/>
  <c r="AD109" i="127"/>
  <c r="AE109" i="127"/>
  <c r="AF109" i="127"/>
  <c r="AG109" i="127"/>
  <c r="AI109" i="127"/>
  <c r="AJ109" i="127"/>
  <c r="AL109" i="127"/>
  <c r="AM109" i="127"/>
  <c r="AN109" i="127"/>
  <c r="AO109" i="127"/>
  <c r="AD110" i="127"/>
  <c r="AE110" i="127"/>
  <c r="AF110" i="127"/>
  <c r="AG110" i="127"/>
  <c r="AI110" i="127"/>
  <c r="AJ110" i="127"/>
  <c r="AL110" i="127"/>
  <c r="AM110" i="127"/>
  <c r="AN110" i="127"/>
  <c r="AO110" i="127"/>
  <c r="AD111" i="127"/>
  <c r="AE111" i="127"/>
  <c r="AF111" i="127"/>
  <c r="AG111" i="127"/>
  <c r="AI111" i="127"/>
  <c r="AJ111" i="127"/>
  <c r="AL111" i="127"/>
  <c r="AM111" i="127"/>
  <c r="AN111" i="127"/>
  <c r="AO111" i="127"/>
  <c r="AD112" i="127"/>
  <c r="AE112" i="127"/>
  <c r="AF112" i="127"/>
  <c r="AG112" i="127"/>
  <c r="AI112" i="127"/>
  <c r="AJ112" i="127"/>
  <c r="AL112" i="127"/>
  <c r="AM112" i="127"/>
  <c r="AN112" i="127"/>
  <c r="AO112" i="127"/>
  <c r="AD113" i="127"/>
  <c r="AE113" i="127"/>
  <c r="AF113" i="127"/>
  <c r="AG113" i="127"/>
  <c r="AI113" i="127"/>
  <c r="AJ113" i="127"/>
  <c r="AL113" i="127"/>
  <c r="AM113" i="127"/>
  <c r="AN113" i="127"/>
  <c r="AO113" i="127"/>
  <c r="AD114" i="127"/>
  <c r="AE114" i="127"/>
  <c r="AF114" i="127"/>
  <c r="AG114" i="127"/>
  <c r="AI114" i="127"/>
  <c r="AJ114" i="127"/>
  <c r="AL114" i="127"/>
  <c r="AM114" i="127"/>
  <c r="AN114" i="127"/>
  <c r="AO114" i="127"/>
  <c r="AD115" i="127"/>
  <c r="AE115" i="127"/>
  <c r="AF115" i="127"/>
  <c r="AG115" i="127"/>
  <c r="AI115" i="127"/>
  <c r="AJ115" i="127"/>
  <c r="AL115" i="127"/>
  <c r="AM115" i="127"/>
  <c r="AN115" i="127"/>
  <c r="AO115" i="127"/>
  <c r="AD116" i="127"/>
  <c r="AE116" i="127"/>
  <c r="AF116" i="127"/>
  <c r="AG116" i="127"/>
  <c r="AI116" i="127"/>
  <c r="AJ116" i="127"/>
  <c r="AL116" i="127"/>
  <c r="AM116" i="127"/>
  <c r="AN116" i="127"/>
  <c r="AO116" i="127"/>
  <c r="AD117" i="127"/>
  <c r="AE117" i="127"/>
  <c r="AF117" i="127"/>
  <c r="AG117" i="127"/>
  <c r="AI117" i="127"/>
  <c r="AJ117" i="127"/>
  <c r="AL117" i="127"/>
  <c r="AM117" i="127"/>
  <c r="AN117" i="127"/>
  <c r="AO117" i="127"/>
  <c r="AD118" i="127"/>
  <c r="AE118" i="127"/>
  <c r="AF118" i="127"/>
  <c r="AG118" i="127"/>
  <c r="AI118" i="127"/>
  <c r="AJ118" i="127"/>
  <c r="AL118" i="127"/>
  <c r="AM118" i="127"/>
  <c r="AN118" i="127"/>
  <c r="AO118" i="127"/>
  <c r="AD119" i="127"/>
  <c r="AE119" i="127"/>
  <c r="AF119" i="127"/>
  <c r="AG119" i="127"/>
  <c r="AI119" i="127"/>
  <c r="AJ119" i="127"/>
  <c r="AL119" i="127"/>
  <c r="AM119" i="127"/>
  <c r="AN119" i="127"/>
  <c r="AO119" i="127"/>
  <c r="AD120" i="127"/>
  <c r="AE120" i="127"/>
  <c r="AF120" i="127"/>
  <c r="AG120" i="127"/>
  <c r="AI120" i="127"/>
  <c r="AJ120" i="127"/>
  <c r="AL120" i="127"/>
  <c r="AM120" i="127"/>
  <c r="AN120" i="127"/>
  <c r="AO120" i="127"/>
  <c r="AD121" i="127"/>
  <c r="AE121" i="127"/>
  <c r="AF121" i="127"/>
  <c r="AG121" i="127"/>
  <c r="AI121" i="127"/>
  <c r="AJ121" i="127"/>
  <c r="AL121" i="127"/>
  <c r="AM121" i="127"/>
  <c r="AN121" i="127"/>
  <c r="AO121" i="127"/>
  <c r="AD122" i="127"/>
  <c r="AE122" i="127"/>
  <c r="AF122" i="127"/>
  <c r="AG122" i="127"/>
  <c r="AI122" i="127"/>
  <c r="AJ122" i="127"/>
  <c r="AL122" i="127"/>
  <c r="AM122" i="127"/>
  <c r="AN122" i="127"/>
  <c r="AO122" i="127"/>
  <c r="AD123" i="127"/>
  <c r="AE123" i="127"/>
  <c r="AF123" i="127"/>
  <c r="AG123" i="127"/>
  <c r="AI123" i="127"/>
  <c r="AJ123" i="127"/>
  <c r="AL123" i="127"/>
  <c r="AM123" i="127"/>
  <c r="AN123" i="127"/>
  <c r="AO123" i="127"/>
  <c r="AD124" i="127"/>
  <c r="AE124" i="127"/>
  <c r="AF124" i="127"/>
  <c r="AG124" i="127"/>
  <c r="AI124" i="127"/>
  <c r="AJ124" i="127"/>
  <c r="AL124" i="127"/>
  <c r="AM124" i="127"/>
  <c r="AN124" i="127"/>
  <c r="AO124" i="127"/>
  <c r="AD125" i="127"/>
  <c r="AE125" i="127"/>
  <c r="AF125" i="127"/>
  <c r="AG125" i="127"/>
  <c r="AI125" i="127"/>
  <c r="AJ125" i="127"/>
  <c r="AL125" i="127"/>
  <c r="AM125" i="127"/>
  <c r="AN125" i="127"/>
  <c r="AO125" i="127"/>
  <c r="AD126" i="127"/>
  <c r="AE126" i="127"/>
  <c r="AF126" i="127"/>
  <c r="AG126" i="127"/>
  <c r="AI126" i="127"/>
  <c r="AJ126" i="127"/>
  <c r="AL126" i="127"/>
  <c r="AM126" i="127"/>
  <c r="AN126" i="127"/>
  <c r="AO126" i="127"/>
  <c r="AD127" i="127"/>
  <c r="AE127" i="127"/>
  <c r="AF127" i="127"/>
  <c r="AG127" i="127"/>
  <c r="AI127" i="127"/>
  <c r="AJ127" i="127"/>
  <c r="AL127" i="127"/>
  <c r="AM127" i="127"/>
  <c r="AN127" i="127"/>
  <c r="AO127" i="127"/>
  <c r="AD128" i="127"/>
  <c r="AE128" i="127"/>
  <c r="AF128" i="127"/>
  <c r="AG128" i="127"/>
  <c r="AI128" i="127"/>
  <c r="AJ128" i="127"/>
  <c r="AL128" i="127"/>
  <c r="AM128" i="127"/>
  <c r="AN128" i="127"/>
  <c r="AO128" i="127"/>
  <c r="AD129" i="127"/>
  <c r="AE129" i="127"/>
  <c r="AF129" i="127"/>
  <c r="AG129" i="127"/>
  <c r="AI129" i="127"/>
  <c r="AJ129" i="127"/>
  <c r="AL129" i="127"/>
  <c r="AM129" i="127"/>
  <c r="AN129" i="127"/>
  <c r="AO129" i="127"/>
  <c r="AD130" i="127"/>
  <c r="AE130" i="127"/>
  <c r="AF130" i="127"/>
  <c r="AG130" i="127"/>
  <c r="AI130" i="127"/>
  <c r="AJ130" i="127"/>
  <c r="AL130" i="127"/>
  <c r="AM130" i="127"/>
  <c r="AN130" i="127"/>
  <c r="AO130" i="127"/>
  <c r="AD131" i="127"/>
  <c r="AE131" i="127"/>
  <c r="AF131" i="127"/>
  <c r="AG131" i="127"/>
  <c r="AI131" i="127"/>
  <c r="AJ131" i="127"/>
  <c r="AL131" i="127"/>
  <c r="AM131" i="127"/>
  <c r="AN131" i="127"/>
  <c r="AO131" i="127"/>
  <c r="AD132" i="127"/>
  <c r="AE132" i="127"/>
  <c r="AF132" i="127"/>
  <c r="AG132" i="127"/>
  <c r="AI132" i="127"/>
  <c r="AJ132" i="127"/>
  <c r="AL132" i="127"/>
  <c r="AM132" i="127"/>
  <c r="AN132" i="127"/>
  <c r="AO132" i="127"/>
  <c r="AD133" i="127"/>
  <c r="AE133" i="127"/>
  <c r="AF133" i="127"/>
  <c r="AG133" i="127"/>
  <c r="AI133" i="127"/>
  <c r="AJ133" i="127"/>
  <c r="AL133" i="127"/>
  <c r="AM133" i="127"/>
  <c r="AN133" i="127"/>
  <c r="AO133" i="127"/>
  <c r="AD134" i="127"/>
  <c r="AE134" i="127"/>
  <c r="AF134" i="127"/>
  <c r="AG134" i="127"/>
  <c r="AI134" i="127"/>
  <c r="AJ134" i="127"/>
  <c r="AL134" i="127"/>
  <c r="AM134" i="127"/>
  <c r="AN134" i="127"/>
  <c r="AO134" i="127"/>
  <c r="AD135" i="127"/>
  <c r="AE135" i="127"/>
  <c r="AF135" i="127"/>
  <c r="AG135" i="127"/>
  <c r="AI135" i="127"/>
  <c r="AJ135" i="127"/>
  <c r="AL135" i="127"/>
  <c r="AM135" i="127"/>
  <c r="AN135" i="127"/>
  <c r="AO135" i="127"/>
  <c r="AD136" i="127"/>
  <c r="AE136" i="127"/>
  <c r="AF136" i="127"/>
  <c r="AG136" i="127"/>
  <c r="AI136" i="127"/>
  <c r="AJ136" i="127"/>
  <c r="AL136" i="127"/>
  <c r="AM136" i="127"/>
  <c r="AN136" i="127"/>
  <c r="AO136" i="127"/>
  <c r="AD137" i="127"/>
  <c r="AE137" i="127"/>
  <c r="AF137" i="127"/>
  <c r="AG137" i="127"/>
  <c r="AI137" i="127"/>
  <c r="AJ137" i="127"/>
  <c r="AL137" i="127"/>
  <c r="AM137" i="127"/>
  <c r="AN137" i="127"/>
  <c r="AO137" i="127"/>
  <c r="AD138" i="127"/>
  <c r="AE138" i="127"/>
  <c r="AF138" i="127"/>
  <c r="AG138" i="127"/>
  <c r="AI138" i="127"/>
  <c r="AJ138" i="127"/>
  <c r="AL138" i="127"/>
  <c r="AM138" i="127"/>
  <c r="AN138" i="127"/>
  <c r="AO138" i="127"/>
  <c r="AD139" i="127"/>
  <c r="AE139" i="127"/>
  <c r="AF139" i="127"/>
  <c r="AG139" i="127"/>
  <c r="AI139" i="127"/>
  <c r="AJ139" i="127"/>
  <c r="AL139" i="127"/>
  <c r="AM139" i="127"/>
  <c r="AN139" i="127"/>
  <c r="AO139" i="127"/>
  <c r="AD140" i="127"/>
  <c r="AE140" i="127"/>
  <c r="AF140" i="127"/>
  <c r="AG140" i="127"/>
  <c r="AI140" i="127"/>
  <c r="AJ140" i="127"/>
  <c r="AL140" i="127"/>
  <c r="AM140" i="127"/>
  <c r="AN140" i="127"/>
  <c r="AO140" i="127"/>
  <c r="AD141" i="127"/>
  <c r="AE141" i="127"/>
  <c r="AF141" i="127"/>
  <c r="AG141" i="127"/>
  <c r="AI141" i="127"/>
  <c r="AJ141" i="127"/>
  <c r="AL141" i="127"/>
  <c r="AM141" i="127"/>
  <c r="AN141" i="127"/>
  <c r="AO141" i="127"/>
  <c r="AD142" i="127"/>
  <c r="AE142" i="127"/>
  <c r="AF142" i="127"/>
  <c r="AG142" i="127"/>
  <c r="AI142" i="127"/>
  <c r="AJ142" i="127"/>
  <c r="AL142" i="127"/>
  <c r="AM142" i="127"/>
  <c r="AN142" i="127"/>
  <c r="AO142" i="127"/>
  <c r="AD143" i="127"/>
  <c r="AE143" i="127"/>
  <c r="AF143" i="127"/>
  <c r="AG143" i="127"/>
  <c r="AI143" i="127"/>
  <c r="AJ143" i="127"/>
  <c r="AL143" i="127"/>
  <c r="AM143" i="127"/>
  <c r="AN143" i="127"/>
  <c r="AO143" i="127"/>
  <c r="AD144" i="127"/>
  <c r="AE144" i="127"/>
  <c r="AF144" i="127"/>
  <c r="AG144" i="127"/>
  <c r="AI144" i="127"/>
  <c r="AJ144" i="127"/>
  <c r="AL144" i="127"/>
  <c r="AM144" i="127"/>
  <c r="AN144" i="127"/>
  <c r="AO144" i="127"/>
  <c r="AD145" i="127"/>
  <c r="AE145" i="127"/>
  <c r="AF145" i="127"/>
  <c r="AG145" i="127"/>
  <c r="AI145" i="127"/>
  <c r="AJ145" i="127"/>
  <c r="AL145" i="127"/>
  <c r="AM145" i="127"/>
  <c r="AN145" i="127"/>
  <c r="AO145" i="127"/>
  <c r="AD146" i="127"/>
  <c r="AE146" i="127"/>
  <c r="AF146" i="127"/>
  <c r="AG146" i="127"/>
  <c r="AI146" i="127"/>
  <c r="AJ146" i="127"/>
  <c r="AL146" i="127"/>
  <c r="AM146" i="127"/>
  <c r="AN146" i="127"/>
  <c r="AO146" i="127"/>
  <c r="AD147" i="127"/>
  <c r="AE147" i="127"/>
  <c r="AF147" i="127"/>
  <c r="AG147" i="127"/>
  <c r="AI147" i="127"/>
  <c r="AJ147" i="127"/>
  <c r="AL147" i="127"/>
  <c r="AM147" i="127"/>
  <c r="AN147" i="127"/>
  <c r="AO147" i="127"/>
  <c r="AD149" i="127"/>
  <c r="AE149" i="127"/>
  <c r="AF149" i="127"/>
  <c r="AG149" i="127"/>
  <c r="AI149" i="127"/>
  <c r="AJ149" i="127"/>
  <c r="AL149" i="127"/>
  <c r="AM149" i="127"/>
  <c r="AN149" i="127"/>
  <c r="AO149" i="127"/>
  <c r="AD150" i="127"/>
  <c r="AE150" i="127"/>
  <c r="AF150" i="127"/>
  <c r="AG150" i="127"/>
  <c r="AI150" i="127"/>
  <c r="AJ150" i="127"/>
  <c r="AL150" i="127"/>
  <c r="AM150" i="127"/>
  <c r="AN150" i="127"/>
  <c r="AO150" i="127"/>
  <c r="AD151" i="127"/>
  <c r="AE151" i="127"/>
  <c r="AF151" i="127"/>
  <c r="AG151" i="127"/>
  <c r="AI151" i="127"/>
  <c r="AJ151" i="127"/>
  <c r="AL151" i="127"/>
  <c r="AM151" i="127"/>
  <c r="AN151" i="127"/>
  <c r="AD152" i="127"/>
  <c r="AE152" i="127"/>
  <c r="AF152" i="127"/>
  <c r="AG152" i="127"/>
  <c r="AI152" i="127"/>
  <c r="AJ152" i="127"/>
  <c r="AL152" i="127"/>
  <c r="AM152" i="127"/>
  <c r="AN152" i="127"/>
  <c r="AO152" i="127"/>
  <c r="R38" i="127" l="1"/>
  <c r="E38" i="127"/>
  <c r="R32" i="127"/>
  <c r="E32" i="127"/>
  <c r="E29" i="127"/>
  <c r="AE29" i="127" s="1"/>
  <c r="R27" i="127"/>
  <c r="E27" i="127"/>
  <c r="E26" i="127"/>
  <c r="AE26" i="127" s="1"/>
  <c r="R25" i="127"/>
  <c r="E25" i="127"/>
  <c r="E24" i="127"/>
  <c r="AE24" i="127" s="1"/>
  <c r="E16" i="127"/>
  <c r="AE16" i="127" s="1"/>
  <c r="R14" i="127"/>
  <c r="E14" i="127"/>
  <c r="X140" i="127"/>
  <c r="U140" i="127"/>
  <c r="K140" i="127"/>
  <c r="H140" i="127"/>
  <c r="X139" i="127"/>
  <c r="U139" i="127"/>
  <c r="K139" i="127"/>
  <c r="H139" i="127"/>
  <c r="X142" i="127"/>
  <c r="U142" i="127"/>
  <c r="K142" i="127"/>
  <c r="H142" i="127"/>
  <c r="X141" i="127"/>
  <c r="U141" i="127"/>
  <c r="K141" i="127"/>
  <c r="H141" i="127"/>
  <c r="H134" i="127"/>
  <c r="K134" i="127"/>
  <c r="U134" i="127"/>
  <c r="AH134" i="127" s="1"/>
  <c r="X134" i="127"/>
  <c r="H135" i="127"/>
  <c r="K135" i="127"/>
  <c r="U135" i="127"/>
  <c r="AH135" i="127" s="1"/>
  <c r="X135" i="127"/>
  <c r="D106" i="127"/>
  <c r="E106" i="127"/>
  <c r="F106" i="127"/>
  <c r="G106" i="127"/>
  <c r="I106" i="127"/>
  <c r="J106" i="127"/>
  <c r="L106" i="127"/>
  <c r="M106" i="127"/>
  <c r="N106" i="127"/>
  <c r="O106" i="127"/>
  <c r="Q106" i="127"/>
  <c r="AD106" i="127" s="1"/>
  <c r="R106" i="127"/>
  <c r="S106" i="127"/>
  <c r="T106" i="127"/>
  <c r="V106" i="127"/>
  <c r="AI106" i="127" s="1"/>
  <c r="W106" i="127"/>
  <c r="Y106" i="127"/>
  <c r="Z106" i="127"/>
  <c r="AA106" i="127"/>
  <c r="AN106" i="127" s="1"/>
  <c r="AB106" i="127"/>
  <c r="X137" i="127"/>
  <c r="U137" i="127"/>
  <c r="K137" i="127"/>
  <c r="H137" i="127"/>
  <c r="X136" i="127"/>
  <c r="U136" i="127"/>
  <c r="K136" i="127"/>
  <c r="H136" i="127"/>
  <c r="X143" i="127"/>
  <c r="U143" i="127"/>
  <c r="K143" i="127"/>
  <c r="H143" i="127"/>
  <c r="X138" i="127"/>
  <c r="U138" i="127"/>
  <c r="K138" i="127"/>
  <c r="H138" i="127"/>
  <c r="X144" i="127"/>
  <c r="U144" i="127"/>
  <c r="K144" i="127"/>
  <c r="H144" i="127"/>
  <c r="X145" i="127"/>
  <c r="U145" i="127"/>
  <c r="K145" i="127"/>
  <c r="H145" i="127"/>
  <c r="AE14" i="127" l="1"/>
  <c r="AE25" i="127"/>
  <c r="AE38" i="127"/>
  <c r="AH144" i="127"/>
  <c r="AH138" i="127"/>
  <c r="AH143" i="127"/>
  <c r="AH136" i="127"/>
  <c r="AH137" i="127"/>
  <c r="AM106" i="127"/>
  <c r="AG106" i="127"/>
  <c r="AH141" i="127"/>
  <c r="AH142" i="127"/>
  <c r="AH139" i="127"/>
  <c r="AH140" i="127"/>
  <c r="AH145" i="127"/>
  <c r="AK145" i="127"/>
  <c r="AK144" i="127"/>
  <c r="AK138" i="127"/>
  <c r="AK143" i="127"/>
  <c r="AK136" i="127"/>
  <c r="AK137" i="127"/>
  <c r="AL106" i="127"/>
  <c r="AF106" i="127"/>
  <c r="AK141" i="127"/>
  <c r="AK142" i="127"/>
  <c r="P139" i="127"/>
  <c r="AK139" i="127"/>
  <c r="AK140" i="127"/>
  <c r="AE32" i="127"/>
  <c r="AO106" i="127"/>
  <c r="AJ106" i="127"/>
  <c r="AE106" i="127"/>
  <c r="AK135" i="127"/>
  <c r="AK134" i="127"/>
  <c r="C139" i="127"/>
  <c r="AE27" i="127"/>
  <c r="C143" i="127"/>
  <c r="C141" i="127"/>
  <c r="P141" i="127"/>
  <c r="P137" i="127"/>
  <c r="C140" i="127"/>
  <c r="P142" i="127"/>
  <c r="AC142" i="127" s="1"/>
  <c r="C144" i="127"/>
  <c r="P143" i="127"/>
  <c r="P140" i="127"/>
  <c r="AC140" i="127" s="1"/>
  <c r="C137" i="127"/>
  <c r="P135" i="127"/>
  <c r="AC135" i="127" s="1"/>
  <c r="C142" i="127"/>
  <c r="C138" i="127"/>
  <c r="P134" i="127"/>
  <c r="C136" i="127"/>
  <c r="C135" i="127"/>
  <c r="P136" i="127"/>
  <c r="P138" i="127"/>
  <c r="AC138" i="127" s="1"/>
  <c r="C134" i="127"/>
  <c r="C145" i="127"/>
  <c r="P144" i="127"/>
  <c r="P145" i="127"/>
  <c r="AC145" i="127" s="1"/>
  <c r="AC141" i="127" l="1"/>
  <c r="AC134" i="127"/>
  <c r="AC139" i="127"/>
  <c r="AC144" i="127"/>
  <c r="AC136" i="127"/>
  <c r="AC143" i="127"/>
  <c r="AC137" i="127"/>
  <c r="X111" i="127" l="1"/>
  <c r="X113" i="127"/>
  <c r="X115" i="127"/>
  <c r="X117" i="127"/>
  <c r="X121" i="127"/>
  <c r="X125" i="127"/>
  <c r="X129" i="127"/>
  <c r="U111" i="127"/>
  <c r="U113" i="127"/>
  <c r="U115" i="127"/>
  <c r="U124" i="127"/>
  <c r="K108" i="127"/>
  <c r="K110" i="127"/>
  <c r="K112" i="127"/>
  <c r="K113" i="127"/>
  <c r="K126" i="127"/>
  <c r="K107" i="127"/>
  <c r="X132" i="127"/>
  <c r="U132" i="127"/>
  <c r="K132" i="127"/>
  <c r="H132" i="127"/>
  <c r="X131" i="127"/>
  <c r="U131" i="127"/>
  <c r="K131" i="127"/>
  <c r="H131" i="127"/>
  <c r="X130" i="127"/>
  <c r="U130" i="127"/>
  <c r="K130" i="127"/>
  <c r="H130" i="127"/>
  <c r="U129" i="127"/>
  <c r="X128" i="127"/>
  <c r="U128" i="127"/>
  <c r="K128" i="127"/>
  <c r="H128" i="127"/>
  <c r="X127" i="127"/>
  <c r="U127" i="127"/>
  <c r="K127" i="127"/>
  <c r="H127" i="127"/>
  <c r="X126" i="127"/>
  <c r="U126" i="127"/>
  <c r="H126" i="127"/>
  <c r="H125" i="127"/>
  <c r="X124" i="127"/>
  <c r="K124" i="127"/>
  <c r="H124" i="127"/>
  <c r="D12" i="127"/>
  <c r="D11" i="127" s="1"/>
  <c r="E12" i="127"/>
  <c r="F12" i="127"/>
  <c r="G12" i="127"/>
  <c r="G11" i="127" s="1"/>
  <c r="I12" i="127"/>
  <c r="J12" i="127"/>
  <c r="L12" i="127"/>
  <c r="M12" i="127"/>
  <c r="N12" i="127"/>
  <c r="N11" i="127" s="1"/>
  <c r="O12" i="127"/>
  <c r="Q12" i="127"/>
  <c r="R12" i="127"/>
  <c r="S12" i="127"/>
  <c r="T12" i="127"/>
  <c r="AG12" i="127" s="1"/>
  <c r="V12" i="127"/>
  <c r="W12" i="127"/>
  <c r="Y12" i="127"/>
  <c r="Z12" i="127"/>
  <c r="AA12" i="127"/>
  <c r="AB12" i="127"/>
  <c r="X133" i="127"/>
  <c r="U133" i="127"/>
  <c r="K133" i="127"/>
  <c r="H133" i="127"/>
  <c r="X122" i="127"/>
  <c r="U122" i="127"/>
  <c r="K122" i="127"/>
  <c r="H122" i="127"/>
  <c r="U121" i="127"/>
  <c r="X120" i="127"/>
  <c r="K120" i="127"/>
  <c r="H120" i="127"/>
  <c r="X119" i="127"/>
  <c r="U119" i="127"/>
  <c r="K119" i="127"/>
  <c r="X118" i="127"/>
  <c r="U118" i="127"/>
  <c r="K118" i="127"/>
  <c r="H118" i="127"/>
  <c r="K117" i="127"/>
  <c r="H117" i="127"/>
  <c r="X116" i="127"/>
  <c r="H116" i="127"/>
  <c r="X114" i="127"/>
  <c r="U114" i="127"/>
  <c r="K114" i="127"/>
  <c r="H114" i="127"/>
  <c r="H113" i="127"/>
  <c r="X112" i="127"/>
  <c r="AK112" i="127" s="1"/>
  <c r="U112" i="127"/>
  <c r="H112" i="127"/>
  <c r="X110" i="127"/>
  <c r="AK110" i="127" s="1"/>
  <c r="U110" i="127"/>
  <c r="H110" i="127"/>
  <c r="X109" i="127"/>
  <c r="K109" i="127"/>
  <c r="X108" i="127"/>
  <c r="H108" i="127"/>
  <c r="X107" i="127"/>
  <c r="AK107" i="127" s="1"/>
  <c r="U107" i="127"/>
  <c r="H107" i="127"/>
  <c r="AK124" i="127" l="1"/>
  <c r="AK126" i="127"/>
  <c r="AK120" i="127"/>
  <c r="AK108" i="127"/>
  <c r="AH110" i="127"/>
  <c r="AH114" i="127"/>
  <c r="AH118" i="127"/>
  <c r="AK119" i="127"/>
  <c r="AK122" i="127"/>
  <c r="AK133" i="127"/>
  <c r="AL12" i="127"/>
  <c r="AF12" i="127"/>
  <c r="AK130" i="127"/>
  <c r="AK131" i="127"/>
  <c r="AK132" i="127"/>
  <c r="AH112" i="127"/>
  <c r="AJ12" i="127"/>
  <c r="AE12" i="127"/>
  <c r="AH122" i="127"/>
  <c r="AH133" i="127"/>
  <c r="Z11" i="127"/>
  <c r="AM12" i="127"/>
  <c r="AK127" i="127"/>
  <c r="AK128" i="127"/>
  <c r="AH130" i="127"/>
  <c r="AH131" i="127"/>
  <c r="AH132" i="127"/>
  <c r="AH124" i="127"/>
  <c r="AK113" i="127"/>
  <c r="AH107" i="127"/>
  <c r="AK114" i="127"/>
  <c r="AK118" i="127"/>
  <c r="AB11" i="127"/>
  <c r="AO12" i="127"/>
  <c r="AH113" i="127"/>
  <c r="AK109" i="127"/>
  <c r="AN12" i="127"/>
  <c r="AI12" i="127"/>
  <c r="Q11" i="127"/>
  <c r="AD12" i="127"/>
  <c r="AH126" i="127"/>
  <c r="AH127" i="127"/>
  <c r="AH128" i="127"/>
  <c r="AK117" i="127"/>
  <c r="O11" i="127"/>
  <c r="P131" i="127"/>
  <c r="F11" i="127"/>
  <c r="T11" i="127"/>
  <c r="S11" i="127"/>
  <c r="R11" i="127"/>
  <c r="E11" i="127"/>
  <c r="P130" i="127"/>
  <c r="I11" i="127"/>
  <c r="M11" i="127"/>
  <c r="W11" i="127"/>
  <c r="J11" i="127"/>
  <c r="C132" i="127"/>
  <c r="C133" i="127"/>
  <c r="C131" i="127"/>
  <c r="C130" i="127"/>
  <c r="P133" i="127"/>
  <c r="P132" i="127"/>
  <c r="AA11" i="127"/>
  <c r="X123" i="127"/>
  <c r="Y11" i="127"/>
  <c r="P121" i="127"/>
  <c r="U116" i="127"/>
  <c r="V11" i="127"/>
  <c r="U117" i="127"/>
  <c r="U108" i="127"/>
  <c r="AH108" i="127" s="1"/>
  <c r="U109" i="127"/>
  <c r="P122" i="127"/>
  <c r="U123" i="127"/>
  <c r="U120" i="127"/>
  <c r="AH120" i="127" s="1"/>
  <c r="U125" i="127"/>
  <c r="AH125" i="127" s="1"/>
  <c r="P126" i="127"/>
  <c r="P124" i="127"/>
  <c r="P127" i="127"/>
  <c r="K125" i="127"/>
  <c r="C125" i="127" s="1"/>
  <c r="K123" i="127"/>
  <c r="L11" i="127"/>
  <c r="C108" i="127"/>
  <c r="K115" i="127"/>
  <c r="AK115" i="127" s="1"/>
  <c r="K116" i="127"/>
  <c r="AK116" i="127" s="1"/>
  <c r="K111" i="127"/>
  <c r="AK111" i="127" s="1"/>
  <c r="C112" i="127"/>
  <c r="K121" i="127"/>
  <c r="AK121" i="127" s="1"/>
  <c r="K129" i="127"/>
  <c r="AK129" i="127" s="1"/>
  <c r="H109" i="127"/>
  <c r="C109" i="127" s="1"/>
  <c r="H111" i="127"/>
  <c r="AH111" i="127" s="1"/>
  <c r="H121" i="127"/>
  <c r="AH121" i="127" s="1"/>
  <c r="H119" i="127"/>
  <c r="AH119" i="127" s="1"/>
  <c r="H115" i="127"/>
  <c r="AH115" i="127" s="1"/>
  <c r="H123" i="127"/>
  <c r="C126" i="127"/>
  <c r="H129" i="127"/>
  <c r="AH129" i="127" s="1"/>
  <c r="C114" i="127"/>
  <c r="C124" i="127"/>
  <c r="P107" i="127"/>
  <c r="P110" i="127"/>
  <c r="P115" i="127"/>
  <c r="C117" i="127"/>
  <c r="P118" i="127"/>
  <c r="C122" i="127"/>
  <c r="C127" i="127"/>
  <c r="P128" i="127"/>
  <c r="C113" i="127"/>
  <c r="P114" i="127"/>
  <c r="P113" i="127"/>
  <c r="AC113" i="127" s="1"/>
  <c r="C120" i="127"/>
  <c r="C128" i="127"/>
  <c r="P129" i="127"/>
  <c r="C110" i="127"/>
  <c r="P111" i="127"/>
  <c r="C118" i="127"/>
  <c r="P119" i="127"/>
  <c r="C107" i="127"/>
  <c r="P112" i="127"/>
  <c r="AC112" i="127" s="1"/>
  <c r="AC128" i="127" l="1"/>
  <c r="AC132" i="127"/>
  <c r="AC131" i="127"/>
  <c r="AB151" i="127"/>
  <c r="AO151" i="127" s="1"/>
  <c r="AC114" i="127"/>
  <c r="AC110" i="127"/>
  <c r="AC126" i="127"/>
  <c r="AC122" i="127"/>
  <c r="X106" i="127"/>
  <c r="AK123" i="127"/>
  <c r="AC130" i="127"/>
  <c r="AC118" i="127"/>
  <c r="AC107" i="127"/>
  <c r="AH109" i="127"/>
  <c r="P116" i="127"/>
  <c r="AH116" i="127"/>
  <c r="AC127" i="127"/>
  <c r="AC124" i="127"/>
  <c r="AH123" i="127"/>
  <c r="P117" i="127"/>
  <c r="AC117" i="127" s="1"/>
  <c r="AH117" i="127"/>
  <c r="AC133" i="127"/>
  <c r="AK125" i="127"/>
  <c r="U106" i="127"/>
  <c r="AH106" i="127" s="1"/>
  <c r="K106" i="127"/>
  <c r="H106" i="127"/>
  <c r="C111" i="127"/>
  <c r="AC111" i="127" s="1"/>
  <c r="C123" i="127"/>
  <c r="C121" i="127"/>
  <c r="AC121" i="127" s="1"/>
  <c r="P108" i="127"/>
  <c r="AC108" i="127" s="1"/>
  <c r="P123" i="127"/>
  <c r="P125" i="127"/>
  <c r="AC125" i="127" s="1"/>
  <c r="P109" i="127"/>
  <c r="AC109" i="127" s="1"/>
  <c r="P120" i="127"/>
  <c r="AC120" i="127" s="1"/>
  <c r="C115" i="127"/>
  <c r="AC115" i="127" s="1"/>
  <c r="C116" i="127"/>
  <c r="C119" i="127"/>
  <c r="AC119" i="127" s="1"/>
  <c r="C129" i="127"/>
  <c r="AC129" i="127" s="1"/>
  <c r="AC123" i="127" l="1"/>
  <c r="AC116" i="127"/>
  <c r="AK106" i="127"/>
  <c r="P106" i="127"/>
  <c r="AC106" i="127" s="1"/>
  <c r="C106" i="127"/>
  <c r="D148" i="127" l="1"/>
  <c r="E148" i="127"/>
  <c r="F148" i="127"/>
  <c r="G148" i="127"/>
  <c r="I148" i="127"/>
  <c r="J148" i="127"/>
  <c r="L148" i="127"/>
  <c r="M148" i="127"/>
  <c r="N148" i="127"/>
  <c r="O148" i="127"/>
  <c r="Q148" i="127"/>
  <c r="R148" i="127"/>
  <c r="AE148" i="127" s="1"/>
  <c r="S148" i="127"/>
  <c r="AF148" i="127" s="1"/>
  <c r="T148" i="127"/>
  <c r="V148" i="127"/>
  <c r="W148" i="127"/>
  <c r="AJ148" i="127" s="1"/>
  <c r="Y148" i="127"/>
  <c r="AL148" i="127" s="1"/>
  <c r="Z148" i="127"/>
  <c r="AM148" i="127" s="1"/>
  <c r="AA148" i="127"/>
  <c r="AB148" i="127"/>
  <c r="X149" i="127"/>
  <c r="U149" i="127"/>
  <c r="K149" i="127"/>
  <c r="H149" i="127"/>
  <c r="U65" i="127"/>
  <c r="U66" i="127"/>
  <c r="K66" i="127"/>
  <c r="X65" i="127"/>
  <c r="K65" i="127"/>
  <c r="H65" i="127"/>
  <c r="X64" i="127"/>
  <c r="U64" i="127"/>
  <c r="K64" i="127"/>
  <c r="H64" i="127"/>
  <c r="U63" i="127"/>
  <c r="K63" i="127"/>
  <c r="AH65" i="127" l="1"/>
  <c r="AH64" i="127"/>
  <c r="AO148" i="127"/>
  <c r="AB10" i="127"/>
  <c r="AK65" i="127"/>
  <c r="AK64" i="127"/>
  <c r="AN148" i="127"/>
  <c r="AI148" i="127"/>
  <c r="AD148" i="127"/>
  <c r="X148" i="127"/>
  <c r="AK149" i="127"/>
  <c r="U148" i="127"/>
  <c r="AH149" i="127"/>
  <c r="AG148" i="127"/>
  <c r="K148" i="127"/>
  <c r="C149" i="127"/>
  <c r="C148" i="127" s="1"/>
  <c r="H148" i="127"/>
  <c r="P149" i="127"/>
  <c r="X63" i="127"/>
  <c r="AK63" i="127" s="1"/>
  <c r="X66" i="127"/>
  <c r="AK66" i="127" s="1"/>
  <c r="P64" i="127"/>
  <c r="P65" i="127"/>
  <c r="C65" i="127"/>
  <c r="H66" i="127"/>
  <c r="AH66" i="127" s="1"/>
  <c r="H63" i="127"/>
  <c r="AH63" i="127" s="1"/>
  <c r="C64" i="127"/>
  <c r="AC64" i="127" l="1"/>
  <c r="AC65" i="127"/>
  <c r="AK148" i="127"/>
  <c r="AH148" i="127"/>
  <c r="P148" i="127"/>
  <c r="AC148" i="127" s="1"/>
  <c r="AC149" i="127"/>
  <c r="P63" i="127"/>
  <c r="P66" i="127"/>
  <c r="C63" i="127"/>
  <c r="C66" i="127"/>
  <c r="AC66" i="127" l="1"/>
  <c r="AC63" i="127"/>
  <c r="X152" i="127"/>
  <c r="X151" i="127"/>
  <c r="X150" i="127"/>
  <c r="X147" i="127"/>
  <c r="X146" i="127"/>
  <c r="X105" i="127"/>
  <c r="X104" i="127"/>
  <c r="X103" i="127"/>
  <c r="X102" i="127"/>
  <c r="X101" i="127"/>
  <c r="X100" i="127"/>
  <c r="X99" i="127"/>
  <c r="X98" i="127"/>
  <c r="X97" i="127"/>
  <c r="X96" i="127"/>
  <c r="X95" i="127"/>
  <c r="X94" i="127"/>
  <c r="X93" i="127"/>
  <c r="X92" i="127"/>
  <c r="X91" i="127"/>
  <c r="X90" i="127"/>
  <c r="X89" i="127"/>
  <c r="X88" i="127"/>
  <c r="X87" i="127"/>
  <c r="X86" i="127"/>
  <c r="X85" i="127"/>
  <c r="X84" i="127"/>
  <c r="X83" i="127"/>
  <c r="X82" i="127"/>
  <c r="X81" i="127"/>
  <c r="X80" i="127"/>
  <c r="X79" i="127"/>
  <c r="X78" i="127"/>
  <c r="X77" i="127"/>
  <c r="X76" i="127"/>
  <c r="X75" i="127"/>
  <c r="X74" i="127"/>
  <c r="X73" i="127"/>
  <c r="X72" i="127"/>
  <c r="X71" i="127"/>
  <c r="X70" i="127"/>
  <c r="X69" i="127"/>
  <c r="X68" i="127"/>
  <c r="X67" i="127"/>
  <c r="X62" i="127"/>
  <c r="X61" i="127"/>
  <c r="X60" i="127"/>
  <c r="X59" i="127"/>
  <c r="X58" i="127"/>
  <c r="X57" i="127"/>
  <c r="X56" i="127"/>
  <c r="X55" i="127"/>
  <c r="X54" i="127"/>
  <c r="X53" i="127"/>
  <c r="X52" i="127"/>
  <c r="X51" i="127"/>
  <c r="X50" i="127"/>
  <c r="X49" i="127"/>
  <c r="X48" i="127"/>
  <c r="X47" i="127"/>
  <c r="X46" i="127"/>
  <c r="X45" i="127"/>
  <c r="X44" i="127"/>
  <c r="X43" i="127"/>
  <c r="X42" i="127"/>
  <c r="X41" i="127"/>
  <c r="X40" i="127"/>
  <c r="X39" i="127"/>
  <c r="X38" i="127"/>
  <c r="X37" i="127"/>
  <c r="X36" i="127"/>
  <c r="X35" i="127"/>
  <c r="X34" i="127"/>
  <c r="X33" i="127"/>
  <c r="X32" i="127"/>
  <c r="X31" i="127"/>
  <c r="X30" i="127"/>
  <c r="X29" i="127"/>
  <c r="X28" i="127"/>
  <c r="X27" i="127"/>
  <c r="X26" i="127"/>
  <c r="X25" i="127"/>
  <c r="X24" i="127"/>
  <c r="X23" i="127"/>
  <c r="X22" i="127"/>
  <c r="X21" i="127"/>
  <c r="X20" i="127"/>
  <c r="X19" i="127"/>
  <c r="X18" i="127"/>
  <c r="X17" i="127"/>
  <c r="X16" i="127"/>
  <c r="X15" i="127"/>
  <c r="X14" i="127"/>
  <c r="X13" i="127"/>
  <c r="U152" i="127"/>
  <c r="U151" i="127"/>
  <c r="U150" i="127"/>
  <c r="U147" i="127"/>
  <c r="U146" i="127"/>
  <c r="U14" i="127"/>
  <c r="U15" i="127"/>
  <c r="U16" i="127"/>
  <c r="U17" i="127"/>
  <c r="U18" i="127"/>
  <c r="U19" i="127"/>
  <c r="U20" i="127"/>
  <c r="U21" i="127"/>
  <c r="U22" i="127"/>
  <c r="U23" i="127"/>
  <c r="U24" i="127"/>
  <c r="U25" i="127"/>
  <c r="U26" i="127"/>
  <c r="U27" i="127"/>
  <c r="U28" i="127"/>
  <c r="U29" i="127"/>
  <c r="U30" i="127"/>
  <c r="U31" i="127"/>
  <c r="U32" i="127"/>
  <c r="U33" i="127"/>
  <c r="U34" i="127"/>
  <c r="U35" i="127"/>
  <c r="U36" i="127"/>
  <c r="U37" i="127"/>
  <c r="U38" i="127"/>
  <c r="U39" i="127"/>
  <c r="U40" i="127"/>
  <c r="U41" i="127"/>
  <c r="U42" i="127"/>
  <c r="U43" i="127"/>
  <c r="U44" i="127"/>
  <c r="U45" i="127"/>
  <c r="U46" i="127"/>
  <c r="U47" i="127"/>
  <c r="U48" i="127"/>
  <c r="U49" i="127"/>
  <c r="U50" i="127"/>
  <c r="U51" i="127"/>
  <c r="U52" i="127"/>
  <c r="U53" i="127"/>
  <c r="U54" i="127"/>
  <c r="U55" i="127"/>
  <c r="U56" i="127"/>
  <c r="U57" i="127"/>
  <c r="U58" i="127"/>
  <c r="U59" i="127"/>
  <c r="U60" i="127"/>
  <c r="U61" i="127"/>
  <c r="U62" i="127"/>
  <c r="U67" i="127"/>
  <c r="U68" i="127"/>
  <c r="U69" i="127"/>
  <c r="U70" i="127"/>
  <c r="U71" i="127"/>
  <c r="U72" i="127"/>
  <c r="U73" i="127"/>
  <c r="U74" i="127"/>
  <c r="U75" i="127"/>
  <c r="U76" i="127"/>
  <c r="U77" i="127"/>
  <c r="U78" i="127"/>
  <c r="U79" i="127"/>
  <c r="U80" i="127"/>
  <c r="U81" i="127"/>
  <c r="U82" i="127"/>
  <c r="U83" i="127"/>
  <c r="U84" i="127"/>
  <c r="U85" i="127"/>
  <c r="U86" i="127"/>
  <c r="U87" i="127"/>
  <c r="U88" i="127"/>
  <c r="U89" i="127"/>
  <c r="U90" i="127"/>
  <c r="U91" i="127"/>
  <c r="U92" i="127"/>
  <c r="U93" i="127"/>
  <c r="U94" i="127"/>
  <c r="U95" i="127"/>
  <c r="U96" i="127"/>
  <c r="U97" i="127"/>
  <c r="U98" i="127"/>
  <c r="U99" i="127"/>
  <c r="U100" i="127"/>
  <c r="U101" i="127"/>
  <c r="U102" i="127"/>
  <c r="U103" i="127"/>
  <c r="U104" i="127"/>
  <c r="U105" i="127"/>
  <c r="U13" i="127"/>
  <c r="K152" i="127"/>
  <c r="K151" i="127"/>
  <c r="K150" i="127"/>
  <c r="K147" i="127"/>
  <c r="K146" i="127"/>
  <c r="H147" i="127"/>
  <c r="H150" i="127"/>
  <c r="H151" i="127"/>
  <c r="H152" i="127"/>
  <c r="H146" i="127"/>
  <c r="K105" i="127"/>
  <c r="K104" i="127"/>
  <c r="K103" i="127"/>
  <c r="K102" i="127"/>
  <c r="K101" i="127"/>
  <c r="K100" i="127"/>
  <c r="K99" i="127"/>
  <c r="K98" i="127"/>
  <c r="K97" i="127"/>
  <c r="K96" i="127"/>
  <c r="K95" i="127"/>
  <c r="K94" i="127"/>
  <c r="K93" i="127"/>
  <c r="K92" i="127"/>
  <c r="K91" i="127"/>
  <c r="K90" i="127"/>
  <c r="K89" i="127"/>
  <c r="K88" i="127"/>
  <c r="K87" i="127"/>
  <c r="K86" i="127"/>
  <c r="K85" i="127"/>
  <c r="K84" i="127"/>
  <c r="K83" i="127"/>
  <c r="K82" i="127"/>
  <c r="K81" i="127"/>
  <c r="K80" i="127"/>
  <c r="K79" i="127"/>
  <c r="K78" i="127"/>
  <c r="K77" i="127"/>
  <c r="K76" i="127"/>
  <c r="K75" i="127"/>
  <c r="K74" i="127"/>
  <c r="K73" i="127"/>
  <c r="K72" i="127"/>
  <c r="K71" i="127"/>
  <c r="K70" i="127"/>
  <c r="K69" i="127"/>
  <c r="K68" i="127"/>
  <c r="K67" i="127"/>
  <c r="K62" i="127"/>
  <c r="K61" i="127"/>
  <c r="K60" i="127"/>
  <c r="K59" i="127"/>
  <c r="K58" i="127"/>
  <c r="K57" i="127"/>
  <c r="K56" i="127"/>
  <c r="K55" i="127"/>
  <c r="K54" i="127"/>
  <c r="K53" i="127"/>
  <c r="K52" i="127"/>
  <c r="K51" i="127"/>
  <c r="K50" i="127"/>
  <c r="K49" i="127"/>
  <c r="K48" i="127"/>
  <c r="K47" i="127"/>
  <c r="K46" i="127"/>
  <c r="K45" i="127"/>
  <c r="K44" i="127"/>
  <c r="K43" i="127"/>
  <c r="K42" i="127"/>
  <c r="K41" i="127"/>
  <c r="K40" i="127"/>
  <c r="K39" i="127"/>
  <c r="K38" i="127"/>
  <c r="K37" i="127"/>
  <c r="K36" i="127"/>
  <c r="K35" i="127"/>
  <c r="K34" i="127"/>
  <c r="K33" i="127"/>
  <c r="K32" i="127"/>
  <c r="K31" i="127"/>
  <c r="K30" i="127"/>
  <c r="K29" i="127"/>
  <c r="K28" i="127"/>
  <c r="K27" i="127"/>
  <c r="K26" i="127"/>
  <c r="K25" i="127"/>
  <c r="K24" i="127"/>
  <c r="K23" i="127"/>
  <c r="K22" i="127"/>
  <c r="K21" i="127"/>
  <c r="K20" i="127"/>
  <c r="K19" i="127"/>
  <c r="K18" i="127"/>
  <c r="K17" i="127"/>
  <c r="K16" i="127"/>
  <c r="K15" i="127"/>
  <c r="K14" i="127"/>
  <c r="K13" i="127"/>
  <c r="H14" i="127"/>
  <c r="H15" i="127"/>
  <c r="H16" i="127"/>
  <c r="H17" i="127"/>
  <c r="H18" i="127"/>
  <c r="H19" i="127"/>
  <c r="H20" i="127"/>
  <c r="H21" i="127"/>
  <c r="H22" i="127"/>
  <c r="H23" i="127"/>
  <c r="H24" i="127"/>
  <c r="H25" i="127"/>
  <c r="H26" i="127"/>
  <c r="H27" i="127"/>
  <c r="H28" i="127"/>
  <c r="H29" i="127"/>
  <c r="H30" i="127"/>
  <c r="H31" i="127"/>
  <c r="H32" i="127"/>
  <c r="H33" i="127"/>
  <c r="H34" i="127"/>
  <c r="H35" i="127"/>
  <c r="H36" i="127"/>
  <c r="H37" i="127"/>
  <c r="H38" i="127"/>
  <c r="H39" i="127"/>
  <c r="H40" i="127"/>
  <c r="H41" i="127"/>
  <c r="H42" i="127"/>
  <c r="H43" i="127"/>
  <c r="H44" i="127"/>
  <c r="H45" i="127"/>
  <c r="H46" i="127"/>
  <c r="H47" i="127"/>
  <c r="H48" i="127"/>
  <c r="H49" i="127"/>
  <c r="H50" i="127"/>
  <c r="H51" i="127"/>
  <c r="H52" i="127"/>
  <c r="H53" i="127"/>
  <c r="H54" i="127"/>
  <c r="H55" i="127"/>
  <c r="H56" i="127"/>
  <c r="H57" i="127"/>
  <c r="H58" i="127"/>
  <c r="H59" i="127"/>
  <c r="H60" i="127"/>
  <c r="H61" i="127"/>
  <c r="H62" i="127"/>
  <c r="H67" i="127"/>
  <c r="H68" i="127"/>
  <c r="H69" i="127"/>
  <c r="H70" i="127"/>
  <c r="H71" i="127"/>
  <c r="H72" i="127"/>
  <c r="H73" i="127"/>
  <c r="H74" i="127"/>
  <c r="H75" i="127"/>
  <c r="H76" i="127"/>
  <c r="H77" i="127"/>
  <c r="H78" i="127"/>
  <c r="H79" i="127"/>
  <c r="H80" i="127"/>
  <c r="H81" i="127"/>
  <c r="H82" i="127"/>
  <c r="H83" i="127"/>
  <c r="H84" i="127"/>
  <c r="H85" i="127"/>
  <c r="H86" i="127"/>
  <c r="H87" i="127"/>
  <c r="H88" i="127"/>
  <c r="H89" i="127"/>
  <c r="H90" i="127"/>
  <c r="H91" i="127"/>
  <c r="H92" i="127"/>
  <c r="H93" i="127"/>
  <c r="H94" i="127"/>
  <c r="H95" i="127"/>
  <c r="H96" i="127"/>
  <c r="H97" i="127"/>
  <c r="H98" i="127"/>
  <c r="H99" i="127"/>
  <c r="H100" i="127"/>
  <c r="H101" i="127"/>
  <c r="H102" i="127"/>
  <c r="H103" i="127"/>
  <c r="H104" i="127"/>
  <c r="H105" i="127"/>
  <c r="H13" i="127"/>
  <c r="AK15" i="127" l="1"/>
  <c r="AK19" i="127"/>
  <c r="AK23" i="127"/>
  <c r="AK27" i="127"/>
  <c r="AK31" i="127"/>
  <c r="AK35" i="127"/>
  <c r="AK39" i="127"/>
  <c r="AK43" i="127"/>
  <c r="AK47" i="127"/>
  <c r="AK51" i="127"/>
  <c r="AK55" i="127"/>
  <c r="AK59" i="127"/>
  <c r="AK67" i="127"/>
  <c r="AK71" i="127"/>
  <c r="AK75" i="127"/>
  <c r="AK79" i="127"/>
  <c r="AK83" i="127"/>
  <c r="AK87" i="127"/>
  <c r="AK91" i="127"/>
  <c r="AK95" i="127"/>
  <c r="AK99" i="127"/>
  <c r="AK103" i="127"/>
  <c r="AH102" i="127"/>
  <c r="AH94" i="127"/>
  <c r="AH82" i="127"/>
  <c r="AH70" i="127"/>
  <c r="AH54" i="127"/>
  <c r="AH38" i="127"/>
  <c r="AH30" i="127"/>
  <c r="AH18" i="127"/>
  <c r="AK147" i="127"/>
  <c r="AH105" i="127"/>
  <c r="AH101" i="127"/>
  <c r="AH97" i="127"/>
  <c r="AH93" i="127"/>
  <c r="AH89" i="127"/>
  <c r="AH85" i="127"/>
  <c r="AH81" i="127"/>
  <c r="AH77" i="127"/>
  <c r="AH73" i="127"/>
  <c r="AH69" i="127"/>
  <c r="AH61" i="127"/>
  <c r="AH57" i="127"/>
  <c r="AH53" i="127"/>
  <c r="AH49" i="127"/>
  <c r="AH45" i="127"/>
  <c r="AH41" i="127"/>
  <c r="AH37" i="127"/>
  <c r="AH33" i="127"/>
  <c r="AH29" i="127"/>
  <c r="AH25" i="127"/>
  <c r="AH21" i="127"/>
  <c r="AH17" i="127"/>
  <c r="AH146" i="127"/>
  <c r="AH152" i="127"/>
  <c r="AK16" i="127"/>
  <c r="AK20" i="127"/>
  <c r="AK24" i="127"/>
  <c r="AK28" i="127"/>
  <c r="AK32" i="127"/>
  <c r="AK36" i="127"/>
  <c r="AK40" i="127"/>
  <c r="AK44" i="127"/>
  <c r="AK48" i="127"/>
  <c r="AK52" i="127"/>
  <c r="AK56" i="127"/>
  <c r="AK60" i="127"/>
  <c r="AK68" i="127"/>
  <c r="AK72" i="127"/>
  <c r="AK76" i="127"/>
  <c r="AK80" i="127"/>
  <c r="AK84" i="127"/>
  <c r="AK88" i="127"/>
  <c r="AK92" i="127"/>
  <c r="AK96" i="127"/>
  <c r="AK100" i="127"/>
  <c r="AK104" i="127"/>
  <c r="P150" i="127"/>
  <c r="AK150" i="127"/>
  <c r="AH98" i="127"/>
  <c r="AH86" i="127"/>
  <c r="AH74" i="127"/>
  <c r="AH58" i="127"/>
  <c r="AH46" i="127"/>
  <c r="AH34" i="127"/>
  <c r="AH22" i="127"/>
  <c r="AH151" i="127"/>
  <c r="AH104" i="127"/>
  <c r="AH100" i="127"/>
  <c r="AH96" i="127"/>
  <c r="AH92" i="127"/>
  <c r="AH88" i="127"/>
  <c r="AH84" i="127"/>
  <c r="AH80" i="127"/>
  <c r="AH76" i="127"/>
  <c r="AH72" i="127"/>
  <c r="AH68" i="127"/>
  <c r="AH60" i="127"/>
  <c r="AH56" i="127"/>
  <c r="AH52" i="127"/>
  <c r="AH48" i="127"/>
  <c r="AH44" i="127"/>
  <c r="AH40" i="127"/>
  <c r="AH36" i="127"/>
  <c r="AH32" i="127"/>
  <c r="AH28" i="127"/>
  <c r="AH24" i="127"/>
  <c r="AH20" i="127"/>
  <c r="AH16" i="127"/>
  <c r="AH147" i="127"/>
  <c r="AK13" i="127"/>
  <c r="AK17" i="127"/>
  <c r="AK21" i="127"/>
  <c r="AK25" i="127"/>
  <c r="AK29" i="127"/>
  <c r="AK33" i="127"/>
  <c r="AK37" i="127"/>
  <c r="AK41" i="127"/>
  <c r="AK45" i="127"/>
  <c r="AK49" i="127"/>
  <c r="AK53" i="127"/>
  <c r="AK57" i="127"/>
  <c r="AK61" i="127"/>
  <c r="AK69" i="127"/>
  <c r="AK73" i="127"/>
  <c r="AK77" i="127"/>
  <c r="AK81" i="127"/>
  <c r="AK85" i="127"/>
  <c r="AK89" i="127"/>
  <c r="AK93" i="127"/>
  <c r="AK97" i="127"/>
  <c r="AK101" i="127"/>
  <c r="AK105" i="127"/>
  <c r="AK151" i="127"/>
  <c r="AH13" i="127"/>
  <c r="AH90" i="127"/>
  <c r="AH78" i="127"/>
  <c r="AH62" i="127"/>
  <c r="AH50" i="127"/>
  <c r="AH42" i="127"/>
  <c r="AH26" i="127"/>
  <c r="AH14" i="127"/>
  <c r="AH103" i="127"/>
  <c r="AH99" i="127"/>
  <c r="AH95" i="127"/>
  <c r="AH91" i="127"/>
  <c r="AH87" i="127"/>
  <c r="AH83" i="127"/>
  <c r="AH79" i="127"/>
  <c r="AH75" i="127"/>
  <c r="AH71" i="127"/>
  <c r="AH67" i="127"/>
  <c r="AH59" i="127"/>
  <c r="AH55" i="127"/>
  <c r="AH51" i="127"/>
  <c r="AH47" i="127"/>
  <c r="AH43" i="127"/>
  <c r="AH39" i="127"/>
  <c r="AH35" i="127"/>
  <c r="AH31" i="127"/>
  <c r="AH27" i="127"/>
  <c r="AH23" i="127"/>
  <c r="AH19" i="127"/>
  <c r="AH15" i="127"/>
  <c r="AH150" i="127"/>
  <c r="AK14" i="127"/>
  <c r="AK18" i="127"/>
  <c r="AK22" i="127"/>
  <c r="AK26" i="127"/>
  <c r="AK30" i="127"/>
  <c r="AK34" i="127"/>
  <c r="AK38" i="127"/>
  <c r="AK42" i="127"/>
  <c r="AK46" i="127"/>
  <c r="AK50" i="127"/>
  <c r="AK54" i="127"/>
  <c r="AK58" i="127"/>
  <c r="AK62" i="127"/>
  <c r="AK70" i="127"/>
  <c r="AK74" i="127"/>
  <c r="AK78" i="127"/>
  <c r="AK82" i="127"/>
  <c r="AK86" i="127"/>
  <c r="AK90" i="127"/>
  <c r="AK94" i="127"/>
  <c r="AK98" i="127"/>
  <c r="AK102" i="127"/>
  <c r="AK146" i="127"/>
  <c r="AK152" i="127"/>
  <c r="P19" i="127"/>
  <c r="P27" i="127"/>
  <c r="P35" i="127"/>
  <c r="P43" i="127"/>
  <c r="K12" i="127"/>
  <c r="K11" i="127" s="1"/>
  <c r="C146" i="127"/>
  <c r="P95" i="127"/>
  <c r="X12" i="127"/>
  <c r="U12" i="127"/>
  <c r="H12" i="127"/>
  <c r="H11" i="127" s="1"/>
  <c r="C85" i="127"/>
  <c r="C77" i="127"/>
  <c r="C69" i="127"/>
  <c r="P79" i="127"/>
  <c r="P71" i="127"/>
  <c r="C101" i="127"/>
  <c r="P59" i="127"/>
  <c r="C93" i="127"/>
  <c r="P74" i="127"/>
  <c r="C100" i="127"/>
  <c r="C92" i="127"/>
  <c r="C84" i="127"/>
  <c r="C76" i="127"/>
  <c r="C68" i="127"/>
  <c r="P81" i="127"/>
  <c r="AC81" i="127" s="1"/>
  <c r="P73" i="127"/>
  <c r="P68" i="127"/>
  <c r="P76" i="127"/>
  <c r="C99" i="127"/>
  <c r="C91" i="127"/>
  <c r="C83" i="127"/>
  <c r="C75" i="127"/>
  <c r="C67" i="127"/>
  <c r="P80" i="127"/>
  <c r="P72" i="127"/>
  <c r="C105" i="127"/>
  <c r="C98" i="127"/>
  <c r="C90" i="127"/>
  <c r="C82" i="127"/>
  <c r="C74" i="127"/>
  <c r="P78" i="127"/>
  <c r="AC78" i="127" s="1"/>
  <c r="C97" i="127"/>
  <c r="C89" i="127"/>
  <c r="C81" i="127"/>
  <c r="C73" i="127"/>
  <c r="P70" i="127"/>
  <c r="C104" i="127"/>
  <c r="C96" i="127"/>
  <c r="C88" i="127"/>
  <c r="C80" i="127"/>
  <c r="C72" i="127"/>
  <c r="P77" i="127"/>
  <c r="AC77" i="127" s="1"/>
  <c r="P69" i="127"/>
  <c r="AC69" i="127" s="1"/>
  <c r="C103" i="127"/>
  <c r="C95" i="127"/>
  <c r="C87" i="127"/>
  <c r="C79" i="127"/>
  <c r="C71" i="127"/>
  <c r="P67" i="127"/>
  <c r="C102" i="127"/>
  <c r="C94" i="127"/>
  <c r="C86" i="127"/>
  <c r="C78" i="127"/>
  <c r="C70" i="127"/>
  <c r="P105" i="127"/>
  <c r="AC105" i="127" s="1"/>
  <c r="P97" i="127"/>
  <c r="AC97" i="127" s="1"/>
  <c r="P89" i="127"/>
  <c r="AC89" i="127" s="1"/>
  <c r="P84" i="127"/>
  <c r="P92" i="127"/>
  <c r="AC92" i="127" s="1"/>
  <c r="P100" i="127"/>
  <c r="AC100" i="127" s="1"/>
  <c r="C152" i="127"/>
  <c r="P104" i="127"/>
  <c r="P96" i="127"/>
  <c r="AC96" i="127" s="1"/>
  <c r="P88" i="127"/>
  <c r="P147" i="127"/>
  <c r="C151" i="127"/>
  <c r="P83" i="127"/>
  <c r="AC83" i="127" s="1"/>
  <c r="C150" i="127"/>
  <c r="P102" i="127"/>
  <c r="AC102" i="127" s="1"/>
  <c r="P94" i="127"/>
  <c r="P86" i="127"/>
  <c r="AC86" i="127" s="1"/>
  <c r="P87" i="127"/>
  <c r="AC87" i="127" s="1"/>
  <c r="P103" i="127"/>
  <c r="AC103" i="127" s="1"/>
  <c r="P90" i="127"/>
  <c r="C147" i="127"/>
  <c r="P101" i="127"/>
  <c r="AC101" i="127" s="1"/>
  <c r="P93" i="127"/>
  <c r="AC93" i="127" s="1"/>
  <c r="P85" i="127"/>
  <c r="P98" i="127"/>
  <c r="AC98" i="127" s="1"/>
  <c r="P82" i="127"/>
  <c r="AC82" i="127" s="1"/>
  <c r="P152" i="127"/>
  <c r="AC152" i="127" s="1"/>
  <c r="P15" i="127"/>
  <c r="P16" i="127"/>
  <c r="P60" i="127"/>
  <c r="P52" i="127"/>
  <c r="P44" i="127"/>
  <c r="P36" i="127"/>
  <c r="P28" i="127"/>
  <c r="P20" i="127"/>
  <c r="P24" i="127"/>
  <c r="P32" i="127"/>
  <c r="P40" i="127"/>
  <c r="P48" i="127"/>
  <c r="P56" i="127"/>
  <c r="P58" i="127"/>
  <c r="P57" i="127"/>
  <c r="P49" i="127"/>
  <c r="P41" i="127"/>
  <c r="P33" i="127"/>
  <c r="AC33" i="127" s="1"/>
  <c r="P25" i="127"/>
  <c r="P17" i="127"/>
  <c r="P51" i="127"/>
  <c r="P26" i="127"/>
  <c r="P13" i="127"/>
  <c r="P18" i="127"/>
  <c r="P50" i="127"/>
  <c r="P34" i="127"/>
  <c r="AC34" i="127" s="1"/>
  <c r="P62" i="127"/>
  <c r="P54" i="127"/>
  <c r="P46" i="127"/>
  <c r="P38" i="127"/>
  <c r="P30" i="127"/>
  <c r="P22" i="127"/>
  <c r="P14" i="127"/>
  <c r="P42" i="127"/>
  <c r="AC42" i="127" s="1"/>
  <c r="P61" i="127"/>
  <c r="P53" i="127"/>
  <c r="P45" i="127"/>
  <c r="P37" i="127"/>
  <c r="P29" i="127"/>
  <c r="P21" i="127"/>
  <c r="P23" i="127"/>
  <c r="P31" i="127"/>
  <c r="P47" i="127"/>
  <c r="C52" i="127"/>
  <c r="C51" i="127"/>
  <c r="C28" i="127"/>
  <c r="C50" i="127"/>
  <c r="C27" i="127"/>
  <c r="C34" i="127"/>
  <c r="C44" i="127"/>
  <c r="C26" i="127"/>
  <c r="C43" i="127"/>
  <c r="C20" i="127"/>
  <c r="C60" i="127"/>
  <c r="C42" i="127"/>
  <c r="C19" i="127"/>
  <c r="C59" i="127"/>
  <c r="C36" i="127"/>
  <c r="C18" i="127"/>
  <c r="C58" i="127"/>
  <c r="C35" i="127"/>
  <c r="C57" i="127"/>
  <c r="C49" i="127"/>
  <c r="C41" i="127"/>
  <c r="C33" i="127"/>
  <c r="C25" i="127"/>
  <c r="C17" i="127"/>
  <c r="C13" i="127"/>
  <c r="C56" i="127"/>
  <c r="C48" i="127"/>
  <c r="C40" i="127"/>
  <c r="C32" i="127"/>
  <c r="C24" i="127"/>
  <c r="C16" i="127"/>
  <c r="C55" i="127"/>
  <c r="C47" i="127"/>
  <c r="C39" i="127"/>
  <c r="C31" i="127"/>
  <c r="C23" i="127"/>
  <c r="C15" i="127"/>
  <c r="C62" i="127"/>
  <c r="C54" i="127"/>
  <c r="C46" i="127"/>
  <c r="C38" i="127"/>
  <c r="C30" i="127"/>
  <c r="C22" i="127"/>
  <c r="C14" i="127"/>
  <c r="C61" i="127"/>
  <c r="C53" i="127"/>
  <c r="C45" i="127"/>
  <c r="C37" i="127"/>
  <c r="C29" i="127"/>
  <c r="C21" i="127"/>
  <c r="P151" i="127"/>
  <c r="AC151" i="127" s="1"/>
  <c r="P99" i="127"/>
  <c r="P91" i="127"/>
  <c r="AC91" i="127" s="1"/>
  <c r="P75" i="127"/>
  <c r="AC75" i="127" s="1"/>
  <c r="P55" i="127"/>
  <c r="AC55" i="127" s="1"/>
  <c r="P39" i="127"/>
  <c r="AC39" i="127" s="1"/>
  <c r="P146" i="127"/>
  <c r="AC146" i="127" s="1"/>
  <c r="AC21" i="127" l="1"/>
  <c r="AC53" i="127"/>
  <c r="AC20" i="127"/>
  <c r="AC68" i="127"/>
  <c r="AC74" i="127"/>
  <c r="AC30" i="127"/>
  <c r="AC62" i="127"/>
  <c r="AC70" i="127"/>
  <c r="AC37" i="127"/>
  <c r="AC38" i="127"/>
  <c r="AC26" i="127"/>
  <c r="AC58" i="127"/>
  <c r="AC32" i="127"/>
  <c r="AC59" i="127"/>
  <c r="AC19" i="127"/>
  <c r="AC150" i="127"/>
  <c r="AC31" i="127"/>
  <c r="AC16" i="127"/>
  <c r="U11" i="127"/>
  <c r="AH12" i="127"/>
  <c r="AC23" i="127"/>
  <c r="AC45" i="127"/>
  <c r="AC14" i="127"/>
  <c r="AC46" i="127"/>
  <c r="AC50" i="127"/>
  <c r="AC51" i="127"/>
  <c r="AC41" i="127"/>
  <c r="AC56" i="127"/>
  <c r="AC24" i="127"/>
  <c r="AC44" i="127"/>
  <c r="AC15" i="127"/>
  <c r="AC85" i="127"/>
  <c r="AC90" i="127"/>
  <c r="AC94" i="127"/>
  <c r="AC104" i="127"/>
  <c r="AC84" i="127"/>
  <c r="AC76" i="127"/>
  <c r="X11" i="127"/>
  <c r="AK12" i="127"/>
  <c r="AC43" i="127"/>
  <c r="AC36" i="127"/>
  <c r="AC22" i="127"/>
  <c r="AC54" i="127"/>
  <c r="AC18" i="127"/>
  <c r="AC17" i="127"/>
  <c r="AC49" i="127"/>
  <c r="AC48" i="127"/>
  <c r="AC52" i="127"/>
  <c r="AC147" i="127"/>
  <c r="AC67" i="127"/>
  <c r="AC72" i="127"/>
  <c r="AC71" i="127"/>
  <c r="AC95" i="127"/>
  <c r="AC35" i="127"/>
  <c r="AC99" i="127"/>
  <c r="AC47" i="127"/>
  <c r="AC29" i="127"/>
  <c r="AC61" i="127"/>
  <c r="AC13" i="127"/>
  <c r="AC25" i="127"/>
  <c r="AC57" i="127"/>
  <c r="AC40" i="127"/>
  <c r="AC28" i="127"/>
  <c r="AC60" i="127"/>
  <c r="AC88" i="127"/>
  <c r="AC80" i="127"/>
  <c r="AC73" i="127"/>
  <c r="AC79" i="127"/>
  <c r="AC27" i="127"/>
  <c r="P12" i="127"/>
  <c r="C12" i="127"/>
  <c r="C11" i="127" s="1"/>
  <c r="C10" i="127" s="1"/>
  <c r="P11" i="127" l="1"/>
  <c r="AC12" i="127"/>
  <c r="AD153" i="127" l="1"/>
  <c r="AE153" i="127"/>
  <c r="AF153" i="127"/>
  <c r="AG153" i="127"/>
  <c r="AI153" i="127"/>
  <c r="AJ153" i="127"/>
  <c r="AL153" i="127"/>
  <c r="AM153" i="127"/>
  <c r="AN153" i="127"/>
  <c r="AO153" i="127"/>
  <c r="X153" i="127" l="1"/>
  <c r="U153" i="127"/>
  <c r="AA10" i="127"/>
  <c r="Z10" i="127"/>
  <c r="Y10" i="127"/>
  <c r="W10" i="127"/>
  <c r="V10" i="127"/>
  <c r="T10" i="127"/>
  <c r="S10" i="127"/>
  <c r="R10" i="127"/>
  <c r="Q10" i="127"/>
  <c r="AA9" i="127" l="1"/>
  <c r="S9" i="127"/>
  <c r="Y9" i="127"/>
  <c r="P153" i="127"/>
  <c r="Q9" i="127"/>
  <c r="X10" i="127"/>
  <c r="U10" i="127"/>
  <c r="Z9" i="127" l="1"/>
  <c r="AB9" i="127"/>
  <c r="R9" i="127"/>
  <c r="V9" i="127"/>
  <c r="T9" i="127"/>
  <c r="W9" i="127"/>
  <c r="P10" i="127"/>
  <c r="X9" i="127" l="1"/>
  <c r="U9" i="127"/>
  <c r="P9" i="127" l="1"/>
  <c r="K153" i="127" l="1"/>
  <c r="H153" i="127"/>
  <c r="O10" i="127"/>
  <c r="N10" i="127"/>
  <c r="M10" i="127"/>
  <c r="J10" i="127"/>
  <c r="I10" i="127"/>
  <c r="G10" i="127"/>
  <c r="F10" i="127"/>
  <c r="D10" i="127"/>
  <c r="AH153" i="127" l="1"/>
  <c r="AL11" i="127"/>
  <c r="L10" i="127"/>
  <c r="L9" i="127" s="1"/>
  <c r="AF11" i="127"/>
  <c r="C153" i="127"/>
  <c r="AK153" i="127"/>
  <c r="AG11" i="127"/>
  <c r="AM11" i="127"/>
  <c r="AI11" i="127"/>
  <c r="AN11" i="127"/>
  <c r="AD11" i="127"/>
  <c r="AJ11" i="127"/>
  <c r="AO11" i="127"/>
  <c r="E10" i="127"/>
  <c r="H10" i="127"/>
  <c r="K10" i="127"/>
  <c r="AC153" i="127" l="1"/>
  <c r="AL10" i="127"/>
  <c r="AL9" i="127"/>
  <c r="AH11" i="127"/>
  <c r="AE11" i="127"/>
  <c r="O9" i="127"/>
  <c r="AO9" i="127" s="1"/>
  <c r="AO10" i="127"/>
  <c r="D9" i="127"/>
  <c r="AD10" i="127"/>
  <c r="G9" i="127"/>
  <c r="AG9" i="127" s="1"/>
  <c r="AG10" i="127"/>
  <c r="I9" i="127"/>
  <c r="AI10" i="127"/>
  <c r="AK11" i="127"/>
  <c r="J9" i="127"/>
  <c r="AJ9" i="127" s="1"/>
  <c r="AJ10" i="127"/>
  <c r="M9" i="127"/>
  <c r="AM9" i="127" s="1"/>
  <c r="AM10" i="127"/>
  <c r="N9" i="127"/>
  <c r="AN9" i="127" s="1"/>
  <c r="AN10" i="127"/>
  <c r="F9" i="127"/>
  <c r="AF9" i="127" s="1"/>
  <c r="AF10" i="127"/>
  <c r="AI9" i="127" l="1"/>
  <c r="AD9" i="127"/>
  <c r="H9" i="127"/>
  <c r="AH9" i="127" s="1"/>
  <c r="AH10" i="127"/>
  <c r="AC11" i="127"/>
  <c r="K9" i="127"/>
  <c r="AK9" i="127" s="1"/>
  <c r="AK10" i="127"/>
  <c r="E9" i="127"/>
  <c r="AE10" i="127"/>
  <c r="AE9" i="127" l="1"/>
  <c r="C9" i="127"/>
  <c r="AC9" i="127" s="1"/>
  <c r="AC10" i="127"/>
</calcChain>
</file>

<file path=xl/comments1.xml><?xml version="1.0" encoding="utf-8"?>
<comments xmlns="http://schemas.openxmlformats.org/spreadsheetml/2006/main">
  <authors>
    <author>Ngô Thị Hồng Hạnh</author>
    <author>huynhthithanhnam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Ngô Thị Hồng Hạnh:</t>
        </r>
        <r>
          <rPr>
            <sz val="9"/>
            <color indexed="81"/>
            <rFont val="Tahoma"/>
            <family val="2"/>
          </rPr>
          <t xml:space="preserve">
Có nguồn năm trước chuyển sang</t>
        </r>
      </text>
    </comment>
    <comment ref="H6" authorId="1" shapeId="0">
      <text>
        <r>
          <rPr>
            <b/>
            <sz val="9"/>
            <color indexed="81"/>
            <rFont val="Tahoma"/>
            <family val="2"/>
          </rPr>
          <t>huynhthithanhnam:</t>
        </r>
        <r>
          <rPr>
            <sz val="9"/>
            <color indexed="81"/>
            <rFont val="Tahoma"/>
            <family val="2"/>
          </rPr>
          <t xml:space="preserve">
DT theo số liệu phân khai cuối năm đã loại trừ kp nộp giảm chi hoàn trả NSTW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>Ngô Thị Hồng Hạnh:</t>
        </r>
        <r>
          <rPr>
            <sz val="9"/>
            <color indexed="81"/>
            <rFont val="Tahoma"/>
            <family val="2"/>
          </rPr>
          <t xml:space="preserve">
Không bao gồm chi nộp NS cấp trên và chi BS cân đối cho ngân sách cấp dưới, chi đầu tư phát triển khác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>Ngô Thị Hồng Hạnh:</t>
        </r>
        <r>
          <rPr>
            <sz val="9"/>
            <color indexed="81"/>
            <rFont val="Tahoma"/>
            <family val="2"/>
          </rPr>
          <t xml:space="preserve">
Nguồn cân đối và nguồn dự phòng</t>
        </r>
      </text>
    </comment>
  </commentList>
</comments>
</file>

<file path=xl/sharedStrings.xml><?xml version="1.0" encoding="utf-8"?>
<sst xmlns="http://schemas.openxmlformats.org/spreadsheetml/2006/main" count="235" uniqueCount="176">
  <si>
    <t>A</t>
  </si>
  <si>
    <t>B</t>
  </si>
  <si>
    <t>I</t>
  </si>
  <si>
    <t>Chi đầu tư phát triển</t>
  </si>
  <si>
    <t>II</t>
  </si>
  <si>
    <t>Chi thường xuyên</t>
  </si>
  <si>
    <t>III</t>
  </si>
  <si>
    <t>IV</t>
  </si>
  <si>
    <t>V</t>
  </si>
  <si>
    <t>VII</t>
  </si>
  <si>
    <t>Tổng số</t>
  </si>
  <si>
    <t>Dự toán</t>
  </si>
  <si>
    <t>Quyết toán</t>
  </si>
  <si>
    <t>Các nhiệm vụ chi khác</t>
  </si>
  <si>
    <t>STT</t>
  </si>
  <si>
    <t>6=7+8</t>
  </si>
  <si>
    <t>Đơn vị: Triệu đồng</t>
  </si>
  <si>
    <t>So sánh (%)</t>
  </si>
  <si>
    <t xml:space="preserve">Ghi chú: </t>
  </si>
  <si>
    <t>Tên đơn vị</t>
  </si>
  <si>
    <t>TỔNG SỐ</t>
  </si>
  <si>
    <t>Sở Công thương</t>
  </si>
  <si>
    <t>Sở Giáo dục và Đào tạo</t>
  </si>
  <si>
    <t>Sở Lao động Thương binh và Xã hội</t>
  </si>
  <si>
    <t>Sở Tài nguyên và Môi trường</t>
  </si>
  <si>
    <t>Sở Thông tin và Truyền thông</t>
  </si>
  <si>
    <t>Sở Nội vụ</t>
  </si>
  <si>
    <t>Công an tỉnh</t>
  </si>
  <si>
    <t>Sở Nông nghiệp và Phát triển nông thôn</t>
  </si>
  <si>
    <t>Sở Văn hóa, Thể thao và Du lịch</t>
  </si>
  <si>
    <t xml:space="preserve">Đài Phát thanh và Truyền hình </t>
  </si>
  <si>
    <t xml:space="preserve">Liên minh Hợp tác xã </t>
  </si>
  <si>
    <r>
      <t xml:space="preserve">Chi đầu tư phát triển </t>
    </r>
    <r>
      <rPr>
        <sz val="9"/>
        <rFont val="Times New Roman"/>
        <family val="1"/>
      </rPr>
      <t>(Không kể chương trình MTQG, CTMT, nhiệm vụ)</t>
    </r>
  </si>
  <si>
    <r>
      <t xml:space="preserve">Chi thường xuyên </t>
    </r>
    <r>
      <rPr>
        <sz val="9"/>
        <rFont val="Times New Roman"/>
        <family val="1"/>
      </rPr>
      <t>(Không kể chương trình MTQG, CTMT, nhiệm vụ)</t>
    </r>
  </si>
  <si>
    <t>Chi trả nợ lãi do chính quyền địa phương vay (2)</t>
  </si>
  <si>
    <t>Chi bổ sung quỹ dự trữ tài chính (2)</t>
  </si>
  <si>
    <t>Chi chương trình MTQG</t>
  </si>
  <si>
    <t>Chi chương trình mục tiêu, nhiệm vụ (bao gồm vốn nước ngoài)</t>
  </si>
  <si>
    <t>Chi chuyển nguồn sang ngân sách năm sau</t>
  </si>
  <si>
    <t>1=2+3+4+5+6+9+12+13</t>
  </si>
  <si>
    <t>9=10+11</t>
  </si>
  <si>
    <t>14=15+16+17+18+19+22+25+26</t>
  </si>
  <si>
    <t>19=20+21</t>
  </si>
  <si>
    <t>22=23+24</t>
  </si>
  <si>
    <t>27=14/1</t>
  </si>
  <si>
    <t>28=15/2</t>
  </si>
  <si>
    <t>29=16/3</t>
  </si>
  <si>
    <t>30=17/4</t>
  </si>
  <si>
    <t>31=18/5</t>
  </si>
  <si>
    <t>32=19/6</t>
  </si>
  <si>
    <t>33=20/7</t>
  </si>
  <si>
    <t>34=21/8</t>
  </si>
  <si>
    <t>35=22/9</t>
  </si>
  <si>
    <t>36=23/10</t>
  </si>
  <si>
    <t>37=24/11</t>
  </si>
  <si>
    <t>38=25/12</t>
  </si>
  <si>
    <t>39=26/13</t>
  </si>
  <si>
    <t>TỈNH QUẢN LÝ</t>
  </si>
  <si>
    <t>CÁC CƠ QUAN, TỔ CHỨC</t>
  </si>
  <si>
    <t>Văn phòng UBND tỉnh</t>
  </si>
  <si>
    <t>Sở Kế hoạch và Đầu tư</t>
  </si>
  <si>
    <t>Sở Tư pháp</t>
  </si>
  <si>
    <t>Sở Tài chính</t>
  </si>
  <si>
    <t>Sở Y tế</t>
  </si>
  <si>
    <t>Thanh tra tỉnh</t>
  </si>
  <si>
    <t>Đài Phát thanh truyền hình</t>
  </si>
  <si>
    <t>Liên minh Hợp tác xã</t>
  </si>
  <si>
    <t>Văn phòng Tỉnh ủy - 509</t>
  </si>
  <si>
    <t>Ủy ban Mặt trận Tổ quốc tỉnh Tây Ninh</t>
  </si>
  <si>
    <t>Tỉnh đoàn</t>
  </si>
  <si>
    <t>Hội Liên hiệp Phụ nữ tỉnh</t>
  </si>
  <si>
    <t>Hội Nông dân tỉnh</t>
  </si>
  <si>
    <t>Hội Cựu Chiến binh tỉnh</t>
  </si>
  <si>
    <t>Liên đoàn lao động tỉnh</t>
  </si>
  <si>
    <t>Liên hiệp các hội Khoa học và Kỹ thuật</t>
  </si>
  <si>
    <t>Hội Nhà báo tỉnh</t>
  </si>
  <si>
    <t>Hội Chữ thập đỏ tỉnh</t>
  </si>
  <si>
    <t>Hội Người Cao tuổi</t>
  </si>
  <si>
    <t>Hội Nạn nhân chất độc da cam/dioxin</t>
  </si>
  <si>
    <t>Hội Cựu Thanh niên xung phong</t>
  </si>
  <si>
    <t>Trại Giam Cây Cầy</t>
  </si>
  <si>
    <t>BCH Quân sự tỉnh</t>
  </si>
  <si>
    <t>BCH Bộ đội Biên phòng tỉnh Tây Ninh</t>
  </si>
  <si>
    <t>Viện Kiểm sát nhân dân tỉnh Tây Ninh</t>
  </si>
  <si>
    <t xml:space="preserve">Tòa án nhân dân tỉnh Tây Ninh </t>
  </si>
  <si>
    <t>Cục Thi hành án dân sự tỉnh Tây Ninh - 1054202</t>
  </si>
  <si>
    <t>Cục Hải quan tỉnh Tây Ninh - 1058732</t>
  </si>
  <si>
    <t>BHXH tỉnh Tây Ninh</t>
  </si>
  <si>
    <t xml:space="preserve">Cục Thống kê tỉnh Tây Ninh </t>
  </si>
  <si>
    <t>Đài Khí tượng thủy văn tỉnh Tây Ninh</t>
  </si>
  <si>
    <t>Cơ quan thường trú Thông tấn xã Việt Nam tại Tây Ninh + Báo Tây Ninh - 3004564</t>
  </si>
  <si>
    <t>Ngân hàng Nhà nước Việt Nam chi nhánh tỉnh Tây Ninh - 3010016</t>
  </si>
  <si>
    <t>Công ty TNHH MTV Khai thác Thủy lợi Tây Ninh - 3012463</t>
  </si>
  <si>
    <t>BQL các Khu DTLS Cách mạng miền Nam</t>
  </si>
  <si>
    <t>Trường Chính trị tỉnh Tây Ninh</t>
  </si>
  <si>
    <t>Ban An toàn giao thông</t>
  </si>
  <si>
    <t>Trường Cao đẳng nghề Tây Ninh</t>
  </si>
  <si>
    <t>BQL Khu kinh tế tỉnh</t>
  </si>
  <si>
    <t>BQL Khu Du lịch Quốc gia núi Bà Đen</t>
  </si>
  <si>
    <t>Quỹ Đầu tư Phát triển tỉnh</t>
  </si>
  <si>
    <t>Quỹ Phát triển đất tỉnh</t>
  </si>
  <si>
    <t>Ban QLDA Phát triển đô thị hành lang tiểu vùng sông Mê Kông tỉnh Tây Ninh (BQL GMS)</t>
  </si>
  <si>
    <t>UBND thành phố Tây Ninh</t>
  </si>
  <si>
    <t>UBND huyện Tân Biên</t>
  </si>
  <si>
    <t>UBND huyện Tân Châu</t>
  </si>
  <si>
    <t>BQLDA ĐTXD huyện Dương Minh Châu</t>
  </si>
  <si>
    <t>CHI TRẢ NỢ LÃI CÁC KHOẢN DO CHÍNH QUYỀN ĐỊA PHƯƠNG VAY (2)</t>
  </si>
  <si>
    <t>CHI BỔ SUNG QUỸ DỰ TRỮ TÀI CHÍNH (2)</t>
  </si>
  <si>
    <t>CHI DỰ PHÒNG NGÂN SÁCH</t>
  </si>
  <si>
    <t>CHI TẠO NGUỒN, ĐIỀU CHỈNH TIỀN LƯƠNG</t>
  </si>
  <si>
    <t>CHI CHUYỂN NGUỒN SANG NGÂN SÁCH NĂM SAU</t>
  </si>
  <si>
    <t>VIII</t>
  </si>
  <si>
    <t>CHI TRẢ NỢ GỐC VỐN VAY ĐẦU TƯ CSHT</t>
  </si>
  <si>
    <t>CHI BỔ SUNG CÓ MỤC TIÊU CHO NGÂN SÁCH CẤP DƯỚI (3)</t>
  </si>
  <si>
    <t>(1) Dự toán chi ngân sách địa phương chi tiết theo các chỉ tiêu tương ứng phần quyết toán chi ngân sách địa phương.</t>
  </si>
  <si>
    <t>(2) Theo quy định tại Điều 7, Điều 11 Luật NSNN, ngân sách huyện, xã không có nhiệm vụ chi trả lãi vay, chi bổ sung quỹ dự trữ tài chính.</t>
  </si>
  <si>
    <t>(3) Ngân sách xã không có nhiệm vụ chi bổ sung có mục tiêu cho ngân sách cấp dưới.</t>
  </si>
  <si>
    <t>BQLDA ĐTXD ngành Nông nghiệp và PTNT Tây Ninh</t>
  </si>
  <si>
    <t>Tỉnh đoàn Tây Ninh</t>
  </si>
  <si>
    <t>Ngân hàng chính sách Xã hội tỉnh Tây Ninh</t>
  </si>
  <si>
    <t>UBND huyện Dương Minh Châu</t>
  </si>
  <si>
    <t>I.1</t>
  </si>
  <si>
    <t>I.2</t>
  </si>
  <si>
    <t>Bộ Chỉ huy Bộ đội biên phòng</t>
  </si>
  <si>
    <t>Sở Xây dựng</t>
  </si>
  <si>
    <t xml:space="preserve">Liên hiệp các tổ chức hữu nghị </t>
  </si>
  <si>
    <t xml:space="preserve">Hội Văn học Nghệ thuật </t>
  </si>
  <si>
    <t>BQL DA ĐTXD chuyên ngành NN&amp;PTNT - 599</t>
  </si>
  <si>
    <t>BQL DA xây dựng chuyên ngành giao thông - 599</t>
  </si>
  <si>
    <t xml:space="preserve">BQL Dự án SKKV ngăn chặn và loại trừ sốt rét kháng thuốc ARTEMISININ </t>
  </si>
  <si>
    <t>Cục Quản lý thị trường</t>
  </si>
  <si>
    <t xml:space="preserve">Sở Ngoại vụ </t>
  </si>
  <si>
    <t xml:space="preserve">Sở Giao thông Vận tải </t>
  </si>
  <si>
    <t>Văn phòng Đoàn ĐBQH, HĐND tỉnh</t>
  </si>
  <si>
    <t xml:space="preserve">Sở Khoa học và Công nghệ </t>
  </si>
  <si>
    <t xml:space="preserve">Sở Y tế </t>
  </si>
  <si>
    <t xml:space="preserve">Sở Lao động Thương binh và Xã hội </t>
  </si>
  <si>
    <t xml:space="preserve">Hội Luật gia tỉnh </t>
  </si>
  <si>
    <t>Tỉnh Hội Đông y</t>
  </si>
  <si>
    <t xml:space="preserve">Hội Khuyến học </t>
  </si>
  <si>
    <t>BQL Vườn Quốc gia Lò Gò - Xa Mát</t>
  </si>
  <si>
    <t>Ban quản lý Đầu tư xây dựng tỉnh</t>
  </si>
  <si>
    <t>BQLDA ĐTXD tỉnh Tây Ninh</t>
  </si>
  <si>
    <t>Quỹ Hỗ trợ nông dân tỉnh Tây Ninh</t>
  </si>
  <si>
    <t>Sư đoàn 5</t>
  </si>
  <si>
    <t>Cục Thuế tỉnh Tây Ninh</t>
  </si>
  <si>
    <t xml:space="preserve">KBNN tỉnh Tây Ninh </t>
  </si>
  <si>
    <t>Chi cục Kiểm Lâm tỉnh Tây Ninh</t>
  </si>
  <si>
    <t>Ban Quản lý khu rừng phòng hộ Dầu Tiếng</t>
  </si>
  <si>
    <t>Ban QLDA ĐTXD thị xã Hòa Thành</t>
  </si>
  <si>
    <t>Ban QLDA ĐTXD huyện Gò Dầu</t>
  </si>
  <si>
    <t>Ban QLDA ĐTXD huyện Tân Châu</t>
  </si>
  <si>
    <t>Ban QLDA ĐTXD huyện Dương Minh Châu</t>
  </si>
  <si>
    <t>Ban QLDA ĐTXD huyện Châu Thành</t>
  </si>
  <si>
    <t>Ban QLDA ĐTXD thị xã Trảng Bàng</t>
  </si>
  <si>
    <t>Ban QLDA ĐTXD Thành phố Tây Ninh</t>
  </si>
  <si>
    <t>Ban QLDA ĐTXD ngành Giao thông</t>
  </si>
  <si>
    <t>Sở Nông nghiệp &amp; PTNT</t>
  </si>
  <si>
    <t>Hội Người mù tỉnh Tây Ninh</t>
  </si>
  <si>
    <t>Hội Bảo trợ Người Khuyết tật và Bảo vệ quyền trẻ em tỉnh Tây Ninh</t>
  </si>
  <si>
    <t>Câu lạc bộ Hưu trí</t>
  </si>
  <si>
    <t>Hội Người tù kháng chiến tỉnh Tây Ninh</t>
  </si>
  <si>
    <t>Quỹ Hỗ trợ Phát triển nghề cá Khánh Hòa</t>
  </si>
  <si>
    <t>Chưa phân khai</t>
  </si>
  <si>
    <t>BQLDA ĐTXD ngành Nông nghiệp và Phát triển nông thôn</t>
  </si>
  <si>
    <t>NGUỒN NGÂN SÁCH TRUNG ƯƠNG</t>
  </si>
  <si>
    <t>NGUỒN CÂN ĐỐI NGÂN SÁCH CẤP TỈNH</t>
  </si>
  <si>
    <t>Công ty TNHH MTV Khai thác Thủy lợi Miền Nam - 3005671</t>
  </si>
  <si>
    <r>
      <t xml:space="preserve">Chi đầu tư phát triển </t>
    </r>
    <r>
      <rPr>
        <sz val="9"/>
        <rFont val="Times New Roman"/>
        <family val="1"/>
      </rPr>
      <t>(Không kể chương trình MTQG, CTMT, nhiệm vụ nguồn NSTW)</t>
    </r>
  </si>
  <si>
    <r>
      <t xml:space="preserve">Chi thường xuyên </t>
    </r>
    <r>
      <rPr>
        <sz val="9"/>
        <rFont val="Times New Roman"/>
        <family val="1"/>
      </rPr>
      <t>(Không kể chương trình MTQG, CTMT, nhiệm vụ nguồn NSTW)</t>
    </r>
  </si>
  <si>
    <t>Chi chương trình MTQG (NSTW)</t>
  </si>
  <si>
    <t>Chi chương trình mục tiêu, nhiệm vụ (NSTW, bao gồm vốn nước ngoài)</t>
  </si>
  <si>
    <t>Biểu số 66/CK-NSNN</t>
  </si>
  <si>
    <t>UBND TỈNH TÂY NINH</t>
  </si>
  <si>
    <t>(Quyết toán đã được Hội đồng nhân dân phê chuẩn)</t>
  </si>
  <si>
    <t>QUYẾT TOÁN CHI NGÂN SÁCH CẤP TỈNH CHO TỪNG CƠ QUAN, TỔ CHỨC THEO LĨNH VỰC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</si>
</sst>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7">
    <numFmt numFmtId="41" formatCode="_-* #,##0\ _₫_-;\-* #,##0\ _₫_-;_-* &quot;-&quot;\ _₫_-;_-@_-"/>
    <numFmt numFmtId="43" formatCode="_-* #,##0.00\ _₫_-;\-* #,##0.00\ _₫_-;_-* &quot;-&quot;??\ _₫_-;_-@_-"/>
    <numFmt numFmtId="164" formatCode="&quot;$&quot;#,##0.00_);[Red]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.00_-;\-* #,##0.00_-;_-* &quot;-&quot;??_-;_-@_-"/>
    <numFmt numFmtId="170" formatCode="#,##0;[Red]#,##0"/>
    <numFmt numFmtId="171" formatCode="0.0%"/>
    <numFmt numFmtId="173" formatCode="_(* #,##0_);_(* \(#,##0\);_(* &quot;-&quot;??_);_(@_)"/>
    <numFmt numFmtId="174" formatCode="#,##0.000"/>
    <numFmt numFmtId="175" formatCode="0.000"/>
    <numFmt numFmtId="176" formatCode="_(* #,##0.0000_);_(* \(#,##0.0000\);_(* &quot;-&quot;??_);_(@_)"/>
    <numFmt numFmtId="177" formatCode="_-* #,##0_-;\-* #,##0_-;_-* &quot;-&quot;_-;_-@_-"/>
    <numFmt numFmtId="178" formatCode="_(* #,##0.000_);_(* \(#,##0.000\);_(* &quot;-&quot;??_);_(@_)"/>
    <numFmt numFmtId="179" formatCode="0.0"/>
    <numFmt numFmtId="180" formatCode="_-* #,##0.00\ _p_t_a_-;\-* #,##0.00\ _p_t_a_-;_-* &quot;-&quot;??\ _p_t_a_-;_-@_-"/>
    <numFmt numFmtId="181" formatCode="_-&quot;$&quot;* #,##0_-;\-&quot;$&quot;* #,##0_-;_-&quot;$&quot;* &quot;-&quot;_-;_-@_-"/>
    <numFmt numFmtId="182" formatCode="&quot;\&quot;#,##0.00;[Red]&quot;\&quot;&quot;\&quot;&quot;\&quot;&quot;\&quot;&quot;\&quot;&quot;\&quot;\-#,##0.00"/>
    <numFmt numFmtId="183" formatCode="&quot;\&quot;#,##0;[Red]&quot;\&quot;&quot;\&quot;\-#,##0"/>
    <numFmt numFmtId="184" formatCode="_(&quot;$&quot;* #,##0.0000_);_(&quot;$&quot;* \(#,##0.0000\);_(&quot;$&quot;* &quot;-&quot;??_);_(@_)"/>
    <numFmt numFmtId="185" formatCode="_ * #,##0_ ;_ * \-#,##0_ ;_ * &quot;-&quot;_ ;_ @_ "/>
    <numFmt numFmtId="186" formatCode="_-* #&quot;,&quot;##0_-;\-* #&quot;,&quot;##0_-;_-* &quot;-&quot;_-;_-@_-"/>
    <numFmt numFmtId="187" formatCode="_-* ###&quot;,&quot;0&quot;.&quot;00_-;\-* ###&quot;,&quot;0&quot;.&quot;00_-;_-* &quot;-&quot;??_-;_-@_-"/>
    <numFmt numFmtId="188" formatCode="&quot;$&quot;#,##0;[Red]\-&quot;$&quot;#,##0"/>
    <numFmt numFmtId="189" formatCode="_-* #,##0.00\ _F_-;\-* #,##0.00\ _F_-;_-* &quot;-&quot;??\ _F_-;_-@_-"/>
    <numFmt numFmtId="190" formatCode="_(&quot;$&quot;\ * #,##0_);_(&quot;$&quot;\ * \(#,##0\);_(&quot;$&quot;\ * &quot;-&quot;_);_(@_)"/>
    <numFmt numFmtId="191" formatCode="_-* #,##0\ &quot;F&quot;_-;\-* #,##0\ &quot;F&quot;_-;_-* &quot;-&quot;\ &quot;F&quot;_-;_-@_-"/>
    <numFmt numFmtId="192" formatCode="_-* #,##0\ _F_-;\-* #,##0\ _F_-;_-* &quot;-&quot;\ _F_-;_-@_-"/>
    <numFmt numFmtId="193" formatCode="_ * #,##0.00_)\ &quot;F&quot;_ ;_ * \(#,##0.00\)\ &quot;F&quot;_ ;_ * &quot;-&quot;??_)\ &quot;F&quot;_ ;_ @_ "/>
    <numFmt numFmtId="194" formatCode="&quot;SFr.&quot;\ #,##0.00;&quot;SFr.&quot;\ \-#,##0.00"/>
    <numFmt numFmtId="195" formatCode="&quot;SFr.&quot;\ #,##0.00;[Red]&quot;SFr.&quot;\ \-#,##0.00"/>
    <numFmt numFmtId="196" formatCode="_ * #,##0.00_)\ _$_ ;_ * \(#,##0.00\)\ _$_ ;_ * &quot;-&quot;??_)\ _$_ ;_ @_ "/>
    <numFmt numFmtId="197" formatCode="_ * #,##0.00_ ;_ * \-#,##0.00_ ;_ * &quot;-&quot;??_ ;_ @_ "/>
    <numFmt numFmtId="198" formatCode="_-* #,##0.00\ &quot;F&quot;_-;\-* #,##0.00\ &quot;F&quot;_-;_-* &quot;-&quot;??\ &quot;F&quot;_-;_-@_-"/>
    <numFmt numFmtId="199" formatCode="\$#,##0\ ;\(\$#,##0\)"/>
    <numFmt numFmtId="200" formatCode="_-[$€-2]* #&quot;,&quot;##0.00_-;\-[$€-2]* #&quot;,&quot;##0.00_-;_-[$€-2]* &quot;-&quot;??_-"/>
    <numFmt numFmtId="201" formatCode="_(* #,##0.000000_);_(* \(#,##0.000000\);_(* &quot;-&quot;??_);_(@_)"/>
    <numFmt numFmtId="202" formatCode="#&quot;,&quot;##0\ &quot;$&quot;_);[Red]\(#&quot;,&quot;##0\ &quot;$&quot;\)"/>
    <numFmt numFmtId="203" formatCode="_-* #&quot;,&quot;##0\ &quot;kr&quot;_-;\-* #&quot;,&quot;##0\ &quot;kr&quot;_-;_-* &quot;-&quot;\ &quot;kr&quot;_-;_-@_-"/>
    <numFmt numFmtId="204" formatCode="_-* #&quot;,&quot;##0.00_-;\-* #&quot;,&quot;##0.00_-;_-* &quot;-&quot;??_-;_-@_-"/>
    <numFmt numFmtId="205" formatCode="#,##0.00\ &quot;F&quot;;[Red]\-#,##0.00\ &quot;F&quot;"/>
    <numFmt numFmtId="206" formatCode="#&quot;,&quot;##0.00\ &quot;F&quot;;[Red]\-#&quot;,&quot;##0.00\ &quot;F&quot;"/>
    <numFmt numFmtId="207" formatCode="###,0&quot;.&quot;00\ &quot;F&quot;;[Red]\-###,0&quot;.&quot;00\ &quot;F&quot;"/>
    <numFmt numFmtId="208" formatCode="_-* #,##0\ _F_-;\-* #,##0\ _F_-;_-* &quot;-&quot;??\ _F_-;_-@_-"/>
    <numFmt numFmtId="209" formatCode="0.000\ "/>
    <numFmt numFmtId="210" formatCode="#&quot;,&quot;##0\ &quot;Lt&quot;;[Red]\-#&quot;,&quot;##0\ &quot;Lt&quot;"/>
    <numFmt numFmtId="211" formatCode="#,##0\ &quot;F&quot;;[Red]\-#,##0\ &quot;F&quot;"/>
    <numFmt numFmtId="212" formatCode="#,##0.00\ &quot;F&quot;;\-#,##0.00\ &quot;F&quot;"/>
    <numFmt numFmtId="213" formatCode="&quot;\&quot;#,##0.00;[Red]&quot;\&quot;\-#,##0.00"/>
    <numFmt numFmtId="214" formatCode="&quot;\&quot;#,##0;[Red]&quot;\&quot;\-#,##0"/>
    <numFmt numFmtId="215" formatCode="_-&quot;$&quot;* #&quot;,&quot;##0_-;\-&quot;$&quot;* #&quot;,&quot;##0_-;_-&quot;$&quot;* &quot;-&quot;_-;_-@_-"/>
    <numFmt numFmtId="216" formatCode="&quot;$&quot;#&quot;,&quot;##0;[Red]\-&quot;$&quot;#&quot;,&quot;##0"/>
    <numFmt numFmtId="217" formatCode="_-&quot;$&quot;* #&quot;,&quot;##0.00_-;\-&quot;$&quot;* #&quot;,&quot;##0.00_-;_-&quot;$&quot;* &quot;-&quot;??_-;_-@_-"/>
    <numFmt numFmtId="218" formatCode="_(* #.##0.00_);_(* \(#.##0.00\);_(* &quot;-&quot;??_);_(@_)"/>
    <numFmt numFmtId="219" formatCode="_(* #.##0_);_(* \(#.##0\);_(* &quot;-&quot;_);_(@_)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2"/>
      <name val="VNI-Times"/>
    </font>
    <font>
      <sz val="12"/>
      <name val="VNI-Times"/>
    </font>
    <font>
      <sz val="13"/>
      <name val="Times New Roman"/>
      <family val="1"/>
    </font>
    <font>
      <i/>
      <sz val="1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i/>
      <sz val="9"/>
      <name val="Times New Roman"/>
      <family val="1"/>
    </font>
    <font>
      <sz val="10"/>
      <name val="Arial"/>
      <family val="2"/>
    </font>
    <font>
      <sz val="14"/>
      <name val=".VnTime"/>
      <family val="2"/>
    </font>
    <font>
      <sz val="10"/>
      <name val="Arial"/>
      <family val="2"/>
      <charset val="204"/>
    </font>
    <font>
      <sz val="12"/>
      <color theme="1"/>
      <name val="Times New Roman"/>
      <family val="2"/>
    </font>
    <font>
      <sz val="11"/>
      <color indexed="8"/>
      <name val="Calibri"/>
      <family val="2"/>
    </font>
    <font>
      <sz val="12"/>
      <name val=".VnTime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i/>
      <sz val="9"/>
      <name val="Times New Roman"/>
      <family val="1"/>
    </font>
    <font>
      <sz val="12"/>
      <name val="Times New Roman"/>
      <family val="1"/>
      <charset val="163"/>
    </font>
    <font>
      <b/>
      <sz val="9"/>
      <color theme="1"/>
      <name val="Times New Roman"/>
      <family val="1"/>
    </font>
    <font>
      <sz val="9"/>
      <color rgb="FFFF000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sz val="10"/>
      <name val="VNI-Times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63"/>
    </font>
    <font>
      <sz val="11"/>
      <color indexed="8"/>
      <name val="Arial"/>
      <family val="2"/>
    </font>
    <font>
      <sz val="10"/>
      <name val="?? ??"/>
      <family val="1"/>
      <charset val="136"/>
    </font>
    <font>
      <sz val="10"/>
      <name val=".VnArial"/>
      <family val="2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???"/>
      <family val="1"/>
      <charset val="129"/>
    </font>
    <font>
      <sz val="12"/>
      <name val="|??¢¥¢¬¨Ï"/>
      <family val="1"/>
      <charset val="129"/>
    </font>
    <font>
      <i/>
      <sz val="12"/>
      <name val="VNI-Times"/>
    </font>
    <font>
      <sz val="9"/>
      <name val="‚l‚r –¾’©"/>
      <family val="1"/>
      <charset val="128"/>
    </font>
    <font>
      <b/>
      <u/>
      <sz val="14"/>
      <color indexed="8"/>
      <name val=".VnBook-AntiquaH"/>
      <family val="2"/>
    </font>
    <font>
      <sz val="12"/>
      <name val="¹ÙÅÁÃ¼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¹UAAA¼"/>
      <family val="3"/>
      <charset val="129"/>
    </font>
    <font>
      <sz val="11"/>
      <name val="µ¸¿ò"/>
      <charset val="129"/>
    </font>
    <font>
      <b/>
      <sz val="10"/>
      <name val="Helv"/>
    </font>
    <font>
      <sz val="10"/>
      <name val="VNI-Aptima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0"/>
      <name val="MS Sans Serif"/>
      <family val="2"/>
    </font>
    <font>
      <sz val="10"/>
      <name val="Helv"/>
    </font>
    <font>
      <b/>
      <sz val="11"/>
      <name val="Helv"/>
    </font>
    <font>
      <b/>
      <sz val="12"/>
      <name val="VN-NTime"/>
    </font>
    <font>
      <sz val="11"/>
      <name val="–¾’©"/>
      <family val="1"/>
      <charset val="128"/>
    </font>
    <font>
      <sz val="13"/>
      <name val=".VnTime"/>
      <family val="2"/>
    </font>
    <font>
      <u/>
      <sz val="10"/>
      <color indexed="12"/>
      <name val="VNI-Times"/>
    </font>
    <font>
      <sz val="10"/>
      <name val=".VnAvant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0"/>
      <name val="ＭＳ Ｐ明朝"/>
      <family val="1"/>
      <charset val="128"/>
    </font>
    <font>
      <sz val="11"/>
      <color indexed="8"/>
      <name val="Calibri"/>
      <family val="2"/>
      <charset val="163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</borders>
  <cellStyleXfs count="926">
    <xf numFmtId="0" fontId="0" fillId="0" borderId="0"/>
    <xf numFmtId="168" fontId="4" fillId="0" borderId="0" applyFont="0" applyFill="0" applyBorder="0" applyAlignment="0" applyProtection="0"/>
    <xf numFmtId="0" fontId="5" fillId="0" borderId="3" applyNumberFormat="0" applyFont="0" applyAlignment="0"/>
    <xf numFmtId="0" fontId="6" fillId="0" borderId="3" applyNumberFormat="0" applyFont="0" applyAlignment="0"/>
    <xf numFmtId="171" fontId="9" fillId="0" borderId="0" applyFont="0" applyFill="0" applyBorder="0" applyAlignment="0" applyProtection="0"/>
    <xf numFmtId="0" fontId="19" fillId="0" borderId="0"/>
    <xf numFmtId="171" fontId="19" fillId="0" borderId="0" applyFont="0" applyFill="0" applyBorder="0" applyAlignment="0" applyProtection="0"/>
    <xf numFmtId="0" fontId="20" fillId="0" borderId="0"/>
    <xf numFmtId="174" fontId="1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4" fillId="0" borderId="0"/>
    <xf numFmtId="0" fontId="7" fillId="0" borderId="0"/>
    <xf numFmtId="0" fontId="3" fillId="0" borderId="0"/>
    <xf numFmtId="168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/>
    <xf numFmtId="43" fontId="4" fillId="0" borderId="0" applyFont="0" applyFill="0" applyBorder="0" applyAlignment="0" applyProtection="0"/>
    <xf numFmtId="0" fontId="15" fillId="0" borderId="0"/>
    <xf numFmtId="0" fontId="21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4" fillId="0" borderId="0"/>
    <xf numFmtId="168" fontId="4" fillId="0" borderId="0" applyFont="0" applyFill="0" applyBorder="0" applyAlignment="0" applyProtection="0"/>
    <xf numFmtId="0" fontId="22" fillId="0" borderId="0"/>
    <xf numFmtId="0" fontId="4" fillId="0" borderId="0"/>
    <xf numFmtId="164" fontId="23" fillId="0" borderId="0" applyFont="0" applyFill="0" applyBorder="0" applyAlignment="0" applyProtection="0"/>
    <xf numFmtId="0" fontId="4" fillId="0" borderId="0"/>
    <xf numFmtId="168" fontId="23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9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21" fillId="0" borderId="0"/>
    <xf numFmtId="0" fontId="19" fillId="0" borderId="0"/>
    <xf numFmtId="43" fontId="4" fillId="0" borderId="0" applyFont="0" applyFill="0" applyBorder="0" applyAlignment="0" applyProtection="0"/>
    <xf numFmtId="0" fontId="19" fillId="0" borderId="0"/>
    <xf numFmtId="0" fontId="4" fillId="0" borderId="0"/>
    <xf numFmtId="0" fontId="19" fillId="0" borderId="0"/>
    <xf numFmtId="0" fontId="23" fillId="0" borderId="0"/>
    <xf numFmtId="0" fontId="19" fillId="0" borderId="0"/>
    <xf numFmtId="0" fontId="21" fillId="0" borderId="0"/>
    <xf numFmtId="0" fontId="19" fillId="0" borderId="0"/>
    <xf numFmtId="0" fontId="6" fillId="0" borderId="0"/>
    <xf numFmtId="181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82" fontId="19" fillId="0" borderId="0" applyFont="0" applyFill="0" applyBorder="0" applyAlignment="0" applyProtection="0"/>
    <xf numFmtId="0" fontId="3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84" fontId="34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2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44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5" fontId="34" fillId="0" borderId="0" applyFont="0" applyFill="0" applyBorder="0" applyAlignment="0" applyProtection="0"/>
    <xf numFmtId="18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77" fontId="6" fillId="0" borderId="0" applyFont="0" applyFill="0" applyBorder="0" applyAlignment="0" applyProtection="0"/>
    <xf numFmtId="165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69" fontId="6" fillId="0" borderId="0" applyFont="0" applyFill="0" applyBorder="0" applyAlignment="0" applyProtection="0"/>
    <xf numFmtId="41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34" fillId="0" borderId="0" applyFont="0" applyFill="0" applyBorder="0" applyAlignment="0" applyProtection="0"/>
    <xf numFmtId="17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1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77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90" fontId="3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34" fillId="0" borderId="0" applyFont="0" applyFill="0" applyBorder="0" applyAlignment="0" applyProtection="0"/>
    <xf numFmtId="177" fontId="6" fillId="0" borderId="0" applyFont="0" applyFill="0" applyBorder="0" applyAlignment="0" applyProtection="0"/>
    <xf numFmtId="41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/>
    <xf numFmtId="168" fontId="45" fillId="0" borderId="0"/>
    <xf numFmtId="0" fontId="19" fillId="0" borderId="0"/>
    <xf numFmtId="0" fontId="46" fillId="0" borderId="0"/>
    <xf numFmtId="0" fontId="19" fillId="0" borderId="0"/>
    <xf numFmtId="0" fontId="47" fillId="2" borderId="0"/>
    <xf numFmtId="9" fontId="48" fillId="0" borderId="0" applyFont="0" applyFill="0" applyBorder="0" applyAlignment="0" applyProtection="0"/>
    <xf numFmtId="0" fontId="49" fillId="2" borderId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50" fillId="2" borderId="0"/>
    <xf numFmtId="0" fontId="51" fillId="0" borderId="0">
      <alignment wrapText="1"/>
    </xf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52" fillId="0" borderId="0"/>
    <xf numFmtId="0" fontId="77" fillId="13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7" fillId="19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20" borderId="0" applyNumberFormat="0" applyBorder="0" applyAlignment="0" applyProtection="0"/>
    <xf numFmtId="0" fontId="32" fillId="0" borderId="0" applyNumberFormat="0" applyAlignment="0"/>
    <xf numFmtId="193" fontId="19" fillId="0" borderId="0" applyFont="0" applyFill="0" applyBorder="0" applyAlignment="0" applyProtection="0"/>
    <xf numFmtId="0" fontId="53" fillId="0" borderId="0" applyFont="0" applyFill="0" applyBorder="0" applyAlignment="0" applyProtection="0"/>
    <xf numFmtId="194" fontId="6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53" fillId="0" borderId="0" applyFont="0" applyFill="0" applyBorder="0" applyAlignment="0" applyProtection="0"/>
    <xf numFmtId="195" fontId="6" fillId="0" borderId="0" applyFont="0" applyFill="0" applyBorder="0" applyAlignment="0" applyProtection="0"/>
    <xf numFmtId="196" fontId="19" fillId="0" borderId="0" applyFont="0" applyFill="0" applyBorder="0" applyAlignment="0" applyProtection="0"/>
    <xf numFmtId="0" fontId="53" fillId="0" borderId="0" applyFont="0" applyFill="0" applyBorder="0" applyAlignment="0" applyProtection="0"/>
    <xf numFmtId="185" fontId="48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53" fillId="0" borderId="0" applyFont="0" applyFill="0" applyBorder="0" applyAlignment="0" applyProtection="0"/>
    <xf numFmtId="197" fontId="48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78" fillId="4" borderId="0" applyNumberFormat="0" applyBorder="0" applyAlignment="0" applyProtection="0"/>
    <xf numFmtId="0" fontId="53" fillId="0" borderId="0"/>
    <xf numFmtId="0" fontId="54" fillId="0" borderId="0"/>
    <xf numFmtId="0" fontId="53" fillId="0" borderId="0"/>
    <xf numFmtId="0" fontId="54" fillId="0" borderId="0"/>
    <xf numFmtId="0" fontId="79" fillId="21" borderId="10" applyNumberFormat="0" applyAlignment="0" applyProtection="0"/>
    <xf numFmtId="0" fontId="55" fillId="0" borderId="0"/>
    <xf numFmtId="198" fontId="34" fillId="0" borderId="0" applyFont="0" applyFill="0" applyBorder="0" applyAlignment="0" applyProtection="0"/>
    <xf numFmtId="0" fontId="80" fillId="22" borderId="11" applyNumberFormat="0" applyAlignment="0" applyProtection="0"/>
    <xf numFmtId="1" fontId="56" fillId="0" borderId="6" applyBorder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80" fontId="34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199" fontId="19" fillId="0" borderId="0" applyFont="0" applyFill="0" applyBorder="0" applyAlignment="0" applyProtection="0"/>
    <xf numFmtId="199" fontId="19" fillId="0" borderId="0" applyFont="0" applyFill="0" applyBorder="0" applyAlignment="0" applyProtection="0"/>
    <xf numFmtId="199" fontId="19" fillId="0" borderId="0" applyFont="0" applyFill="0" applyBorder="0" applyAlignment="0" applyProtection="0"/>
    <xf numFmtId="199" fontId="19" fillId="0" borderId="0" applyFont="0" applyFill="0" applyBorder="0" applyAlignment="0" applyProtection="0"/>
    <xf numFmtId="199" fontId="19" fillId="0" borderId="0" applyFont="0" applyFill="0" applyBorder="0" applyAlignment="0" applyProtection="0"/>
    <xf numFmtId="199" fontId="19" fillId="0" borderId="0" applyFont="0" applyFill="0" applyBorder="0" applyAlignment="0" applyProtection="0"/>
    <xf numFmtId="199" fontId="19" fillId="0" borderId="0" applyFont="0" applyFill="0" applyBorder="0" applyAlignment="0" applyProtection="0"/>
    <xf numFmtId="199" fontId="19" fillId="0" borderId="0" applyFont="0" applyFill="0" applyBorder="0" applyAlignment="0" applyProtection="0"/>
    <xf numFmtId="199" fontId="19" fillId="0" borderId="0" applyFont="0" applyFill="0" applyBorder="0" applyAlignment="0" applyProtection="0"/>
    <xf numFmtId="19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8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0" fontId="24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82" fillId="5" borderId="0" applyNumberFormat="0" applyBorder="0" applyAlignment="0" applyProtection="0"/>
    <xf numFmtId="38" fontId="32" fillId="23" borderId="0" applyNumberFormat="0" applyBorder="0" applyAlignment="0" applyProtection="0"/>
    <xf numFmtId="38" fontId="32" fillId="23" borderId="0" applyNumberFormat="0" applyBorder="0" applyAlignment="0" applyProtection="0"/>
    <xf numFmtId="0" fontId="59" fillId="0" borderId="0">
      <alignment horizontal="left"/>
    </xf>
    <xf numFmtId="0" fontId="35" fillId="0" borderId="12" applyNumberFormat="0" applyAlignment="0" applyProtection="0">
      <alignment horizontal="left" vertical="center"/>
    </xf>
    <xf numFmtId="0" fontId="35" fillId="0" borderId="9">
      <alignment horizontal="left" vertical="center"/>
    </xf>
    <xf numFmtId="0" fontId="9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83" fillId="0" borderId="13" applyNumberFormat="0" applyFill="0" applyAlignment="0" applyProtection="0"/>
    <xf numFmtId="0" fontId="83" fillId="0" borderId="0" applyNumberFormat="0" applyFill="0" applyBorder="0" applyAlignment="0" applyProtection="0"/>
    <xf numFmtId="201" fontId="6" fillId="0" borderId="0">
      <protection locked="0"/>
    </xf>
    <xf numFmtId="201" fontId="6" fillId="0" borderId="0">
      <protection locked="0"/>
    </xf>
    <xf numFmtId="192" fontId="34" fillId="0" borderId="0" applyFont="0" applyFill="0" applyBorder="0" applyAlignment="0" applyProtection="0"/>
    <xf numFmtId="10" fontId="32" fillId="23" borderId="2" applyNumberFormat="0" applyBorder="0" applyAlignment="0" applyProtection="0"/>
    <xf numFmtId="10" fontId="32" fillId="23" borderId="2" applyNumberFormat="0" applyBorder="0" applyAlignment="0" applyProtection="0"/>
    <xf numFmtId="0" fontId="84" fillId="8" borderId="10" applyNumberFormat="0" applyAlignment="0" applyProtection="0"/>
    <xf numFmtId="0" fontId="84" fillId="8" borderId="10" applyNumberFormat="0" applyAlignment="0" applyProtection="0"/>
    <xf numFmtId="0" fontId="85" fillId="0" borderId="14" applyNumberFormat="0" applyFill="0" applyAlignment="0" applyProtection="0"/>
    <xf numFmtId="38" fontId="60" fillId="0" borderId="0" applyFont="0" applyFill="0" applyBorder="0" applyAlignment="0" applyProtection="0"/>
    <xf numFmtId="4" fontId="61" fillId="0" borderId="0" applyFont="0" applyFill="0" applyBorder="0" applyAlignment="0" applyProtection="0"/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62" fillId="0" borderId="15"/>
    <xf numFmtId="202" fontId="60" fillId="0" borderId="0" applyFont="0" applyFill="0" applyBorder="0" applyAlignment="0" applyProtection="0"/>
    <xf numFmtId="203" fontId="40" fillId="0" borderId="0" applyFont="0" applyFill="0" applyBorder="0" applyAlignment="0" applyProtection="0"/>
    <xf numFmtId="0" fontId="33" fillId="0" borderId="0" applyNumberFormat="0" applyFont="0" applyFill="0" applyAlignment="0"/>
    <xf numFmtId="0" fontId="86" fillId="24" borderId="0" applyNumberFormat="0" applyBorder="0" applyAlignment="0" applyProtection="0"/>
    <xf numFmtId="0" fontId="63" fillId="0" borderId="2" applyNumberFormat="0" applyFont="0" applyFill="0" applyBorder="0" applyAlignment="0">
      <alignment horizont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21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36" fillId="0" borderId="0"/>
    <xf numFmtId="0" fontId="9" fillId="0" borderId="0"/>
    <xf numFmtId="0" fontId="4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19" fillId="0" borderId="0"/>
    <xf numFmtId="0" fontId="9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19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76" fillId="0" borderId="0"/>
    <xf numFmtId="0" fontId="19" fillId="0" borderId="0"/>
    <xf numFmtId="0" fontId="34" fillId="0" borderId="0"/>
    <xf numFmtId="0" fontId="19" fillId="0" borderId="0"/>
    <xf numFmtId="0" fontId="34" fillId="0" borderId="0"/>
    <xf numFmtId="0" fontId="19" fillId="0" borderId="0"/>
    <xf numFmtId="0" fontId="34" fillId="0" borderId="0"/>
    <xf numFmtId="0" fontId="19" fillId="0" borderId="0"/>
    <xf numFmtId="0" fontId="34" fillId="0" borderId="0"/>
    <xf numFmtId="0" fontId="19" fillId="0" borderId="0"/>
    <xf numFmtId="0" fontId="34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4" fillId="0" borderId="0"/>
    <xf numFmtId="0" fontId="4" fillId="0" borderId="0"/>
    <xf numFmtId="0" fontId="9" fillId="0" borderId="0"/>
    <xf numFmtId="0" fontId="23" fillId="0" borderId="0"/>
    <xf numFmtId="0" fontId="19" fillId="0" borderId="0"/>
    <xf numFmtId="0" fontId="9" fillId="0" borderId="0"/>
    <xf numFmtId="0" fontId="19" fillId="0" borderId="0"/>
    <xf numFmtId="0" fontId="9" fillId="0" borderId="0"/>
    <xf numFmtId="0" fontId="19" fillId="0" borderId="0"/>
    <xf numFmtId="0" fontId="9" fillId="0" borderId="0"/>
    <xf numFmtId="0" fontId="19" fillId="0" borderId="0"/>
    <xf numFmtId="0" fontId="9" fillId="0" borderId="0"/>
    <xf numFmtId="0" fontId="19" fillId="0" borderId="0"/>
    <xf numFmtId="0" fontId="9" fillId="0" borderId="0"/>
    <xf numFmtId="0" fontId="19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9" fillId="0" borderId="0"/>
    <xf numFmtId="0" fontId="29" fillId="0" borderId="0"/>
    <xf numFmtId="0" fontId="19" fillId="0" borderId="0"/>
    <xf numFmtId="0" fontId="19" fillId="0" borderId="0"/>
    <xf numFmtId="0" fontId="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9" fillId="0" borderId="0"/>
    <xf numFmtId="0" fontId="19" fillId="0" borderId="0"/>
    <xf numFmtId="0" fontId="21" fillId="0" borderId="0"/>
    <xf numFmtId="0" fontId="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5" fillId="0" borderId="0"/>
    <xf numFmtId="0" fontId="23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0"/>
    <xf numFmtId="0" fontId="29" fillId="0" borderId="0"/>
    <xf numFmtId="0" fontId="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1" fillId="23" borderId="0"/>
    <xf numFmtId="0" fontId="19" fillId="25" borderId="16" applyNumberFormat="0" applyFont="0" applyAlignment="0" applyProtection="0"/>
    <xf numFmtId="204" fontId="64" fillId="0" borderId="0" applyFont="0" applyFill="0" applyBorder="0" applyAlignment="0" applyProtection="0"/>
    <xf numFmtId="186" fontId="64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 applyFont="0" applyFill="0" applyBorder="0" applyAlignment="0" applyProtection="0"/>
    <xf numFmtId="0" fontId="15" fillId="0" borderId="0"/>
    <xf numFmtId="0" fontId="87" fillId="21" borderId="17" applyNumberFormat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92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4" fillId="0" borderId="5">
      <alignment horizontal="center"/>
    </xf>
    <xf numFmtId="165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34" fillId="0" borderId="0" applyFont="0" applyFill="0" applyBorder="0" applyAlignment="0" applyProtection="0"/>
    <xf numFmtId="0" fontId="24" fillId="0" borderId="5">
      <alignment horizontal="center"/>
    </xf>
    <xf numFmtId="0" fontId="62" fillId="0" borderId="0"/>
    <xf numFmtId="205" fontId="65" fillId="0" borderId="7">
      <alignment horizontal="right" vertical="center"/>
    </xf>
    <xf numFmtId="205" fontId="65" fillId="0" borderId="7">
      <alignment horizontal="right" vertical="center"/>
    </xf>
    <xf numFmtId="206" fontId="65" fillId="0" borderId="7">
      <alignment horizontal="right" vertical="center"/>
    </xf>
    <xf numFmtId="206" fontId="65" fillId="0" borderId="7">
      <alignment horizontal="right" vertical="center"/>
    </xf>
    <xf numFmtId="206" fontId="65" fillId="0" borderId="7">
      <alignment horizontal="right" vertical="center"/>
    </xf>
    <xf numFmtId="205" fontId="65" fillId="0" borderId="7">
      <alignment horizontal="right" vertical="center"/>
    </xf>
    <xf numFmtId="207" fontId="65" fillId="0" borderId="7">
      <alignment horizontal="right" vertical="center"/>
    </xf>
    <xf numFmtId="207" fontId="65" fillId="0" borderId="7">
      <alignment horizontal="right" vertical="center"/>
    </xf>
    <xf numFmtId="207" fontId="65" fillId="0" borderId="7">
      <alignment horizontal="right" vertical="center"/>
    </xf>
    <xf numFmtId="207" fontId="65" fillId="0" borderId="7">
      <alignment horizontal="right" vertical="center"/>
    </xf>
    <xf numFmtId="207" fontId="65" fillId="0" borderId="7">
      <alignment horizontal="right" vertical="center"/>
    </xf>
    <xf numFmtId="207" fontId="65" fillId="0" borderId="7">
      <alignment horizontal="right" vertical="center"/>
    </xf>
    <xf numFmtId="205" fontId="65" fillId="0" borderId="7">
      <alignment horizontal="right" vertical="center"/>
    </xf>
    <xf numFmtId="191" fontId="65" fillId="0" borderId="7">
      <alignment horizontal="center"/>
    </xf>
    <xf numFmtId="191" fontId="65" fillId="0" borderId="7">
      <alignment horizontal="center"/>
    </xf>
    <xf numFmtId="208" fontId="5" fillId="0" borderId="0" applyNumberFormat="0" applyFont="0" applyFill="0" applyBorder="0" applyAlignment="0">
      <alignment horizontal="centerContinuous"/>
    </xf>
    <xf numFmtId="0" fontId="6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9" fillId="0" borderId="18" applyNumberFormat="0" applyFont="0" applyFill="0" applyAlignment="0" applyProtection="0"/>
    <xf numFmtId="209" fontId="67" fillId="0" borderId="0" applyFont="0" applyFill="0" applyBorder="0" applyAlignment="0" applyProtection="0"/>
    <xf numFmtId="210" fontId="40" fillId="0" borderId="0" applyFont="0" applyFill="0" applyBorder="0" applyAlignment="0" applyProtection="0"/>
    <xf numFmtId="211" fontId="65" fillId="0" borderId="0"/>
    <xf numFmtId="211" fontId="65" fillId="0" borderId="0"/>
    <xf numFmtId="212" fontId="65" fillId="0" borderId="2"/>
    <xf numFmtId="212" fontId="65" fillId="0" borderId="2"/>
    <xf numFmtId="175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9" fillId="0" borderId="0">
      <alignment vertical="center"/>
    </xf>
    <xf numFmtId="40" fontId="69" fillId="0" borderId="0" applyFont="0" applyFill="0" applyBorder="0" applyAlignment="0" applyProtection="0"/>
    <xf numFmtId="38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1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213" fontId="72" fillId="0" borderId="0" applyFont="0" applyFill="0" applyBorder="0" applyAlignment="0" applyProtection="0"/>
    <xf numFmtId="214" fontId="72" fillId="0" borderId="0" applyFont="0" applyFill="0" applyBorder="0" applyAlignment="0" applyProtection="0"/>
    <xf numFmtId="0" fontId="73" fillId="0" borderId="0"/>
    <xf numFmtId="0" fontId="33" fillId="0" borderId="0"/>
    <xf numFmtId="186" fontId="74" fillId="0" borderId="0" applyFont="0" applyFill="0" applyBorder="0" applyAlignment="0" applyProtection="0"/>
    <xf numFmtId="204" fontId="74" fillId="0" borderId="0" applyFont="0" applyFill="0" applyBorder="0" applyAlignment="0" applyProtection="0"/>
    <xf numFmtId="197" fontId="33" fillId="0" borderId="0" applyFont="0" applyFill="0" applyBorder="0" applyAlignment="0" applyProtection="0"/>
    <xf numFmtId="185" fontId="33" fillId="0" borderId="0" applyFont="0" applyFill="0" applyBorder="0" applyAlignment="0" applyProtection="0"/>
    <xf numFmtId="0" fontId="75" fillId="0" borderId="0"/>
    <xf numFmtId="215" fontId="74" fillId="0" borderId="0" applyFont="0" applyFill="0" applyBorder="0" applyAlignment="0" applyProtection="0"/>
    <xf numFmtId="216" fontId="42" fillId="0" borderId="0" applyFont="0" applyFill="0" applyBorder="0" applyAlignment="0" applyProtection="0"/>
    <xf numFmtId="217" fontId="74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15" fillId="0" borderId="0"/>
    <xf numFmtId="0" fontId="19" fillId="0" borderId="0"/>
    <xf numFmtId="168" fontId="4" fillId="0" borderId="0" applyFont="0" applyFill="0" applyBorder="0" applyAlignment="0" applyProtection="0"/>
    <xf numFmtId="0" fontId="4" fillId="0" borderId="0"/>
    <xf numFmtId="0" fontId="23" fillId="0" borderId="0"/>
    <xf numFmtId="169" fontId="4" fillId="0" borderId="0" applyFont="0" applyFill="0" applyBorder="0" applyAlignment="0" applyProtection="0"/>
    <xf numFmtId="219" fontId="23" fillId="0" borderId="0" applyFont="0" applyFill="0" applyBorder="0" applyAlignment="0" applyProtection="0"/>
    <xf numFmtId="0" fontId="23" fillId="0" borderId="0"/>
    <xf numFmtId="218" fontId="23" fillId="0" borderId="0" applyFont="0" applyFill="0" applyBorder="0" applyAlignment="0" applyProtection="0"/>
    <xf numFmtId="0" fontId="1" fillId="0" borderId="0"/>
    <xf numFmtId="0" fontId="19" fillId="0" borderId="0"/>
    <xf numFmtId="168" fontId="4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173" fontId="4" fillId="0" borderId="0" applyFont="0" applyFill="0" applyBorder="0" applyAlignment="0" applyProtection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0" fillId="0" borderId="0"/>
    <xf numFmtId="170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4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0" fontId="4" fillId="0" borderId="0"/>
    <xf numFmtId="17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17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" fillId="0" borderId="0"/>
    <xf numFmtId="173" fontId="4" fillId="0" borderId="0" applyFont="0" applyFill="0" applyBorder="0" applyAlignment="0" applyProtection="0"/>
    <xf numFmtId="0" fontId="4" fillId="0" borderId="0"/>
    <xf numFmtId="173" fontId="4" fillId="0" borderId="0" applyFont="0" applyFill="0" applyBorder="0" applyAlignment="0" applyProtection="0"/>
    <xf numFmtId="0" fontId="4" fillId="0" borderId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218" fontId="19" fillId="0" borderId="0" applyFont="0" applyFill="0" applyBorder="0" applyAlignment="0" applyProtection="0"/>
    <xf numFmtId="0" fontId="4" fillId="0" borderId="0"/>
  </cellStyleXfs>
  <cellXfs count="51">
    <xf numFmtId="0" fontId="0" fillId="0" borderId="0" xfId="0"/>
    <xf numFmtId="0" fontId="9" fillId="0" borderId="0" xfId="0" applyFont="1"/>
    <xf numFmtId="3" fontId="9" fillId="0" borderId="0" xfId="0" applyNumberFormat="1" applyFont="1"/>
    <xf numFmtId="0" fontId="1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6" fillId="0" borderId="0" xfId="0" applyFont="1"/>
    <xf numFmtId="0" fontId="10" fillId="0" borderId="0" xfId="0" applyFont="1" applyAlignment="1">
      <alignment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vertical="center" wrapText="1"/>
    </xf>
    <xf numFmtId="3" fontId="10" fillId="0" borderId="0" xfId="0" applyNumberFormat="1" applyFont="1" applyAlignment="1">
      <alignment horizontal="right"/>
    </xf>
    <xf numFmtId="168" fontId="15" fillId="0" borderId="0" xfId="1" applyFont="1" applyFill="1" applyAlignment="1">
      <alignment vertical="center" wrapText="1"/>
    </xf>
    <xf numFmtId="3" fontId="17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11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vertical="center" wrapText="1"/>
    </xf>
    <xf numFmtId="3" fontId="15" fillId="0" borderId="0" xfId="0" applyNumberFormat="1" applyFont="1" applyAlignment="1">
      <alignment horizontal="center" vertical="center" wrapText="1"/>
    </xf>
    <xf numFmtId="0" fontId="25" fillId="0" borderId="0" xfId="0" applyFont="1"/>
    <xf numFmtId="3" fontId="26" fillId="0" borderId="2" xfId="0" applyNumberFormat="1" applyFont="1" applyBorder="1" applyAlignment="1">
      <alignment horizontal="center" vertical="center" wrapText="1"/>
    </xf>
    <xf numFmtId="3" fontId="25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4" xfId="0" applyFont="1" applyBorder="1" applyAlignment="1">
      <alignment vertical="center" wrapText="1"/>
    </xf>
    <xf numFmtId="3" fontId="26" fillId="0" borderId="4" xfId="0" applyNumberFormat="1" applyFont="1" applyBorder="1" applyAlignment="1">
      <alignment vertical="center" wrapText="1"/>
    </xf>
    <xf numFmtId="171" fontId="26" fillId="0" borderId="4" xfId="0" applyNumberFormat="1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3" fontId="26" fillId="0" borderId="1" xfId="0" applyNumberFormat="1" applyFont="1" applyBorder="1" applyAlignment="1">
      <alignment vertical="center" wrapText="1"/>
    </xf>
    <xf numFmtId="171" fontId="26" fillId="0" borderId="1" xfId="0" applyNumberFormat="1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3" fontId="27" fillId="0" borderId="1" xfId="0" applyNumberFormat="1" applyFont="1" applyBorder="1" applyAlignment="1">
      <alignment vertical="center" wrapText="1"/>
    </xf>
    <xf numFmtId="171" fontId="25" fillId="0" borderId="1" xfId="0" applyNumberFormat="1" applyFont="1" applyBorder="1" applyAlignment="1">
      <alignment vertical="center" wrapText="1"/>
    </xf>
    <xf numFmtId="0" fontId="27" fillId="0" borderId="0" xfId="0" applyFont="1"/>
    <xf numFmtId="3" fontId="31" fillId="0" borderId="1" xfId="0" applyNumberFormat="1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3" fontId="30" fillId="0" borderId="1" xfId="0" applyNumberFormat="1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3" fontId="25" fillId="0" borderId="1" xfId="0" applyNumberFormat="1" applyFont="1" applyBorder="1" applyAlignment="1">
      <alignment vertical="center" wrapText="1"/>
    </xf>
    <xf numFmtId="0" fontId="25" fillId="0" borderId="8" xfId="0" applyFont="1" applyBorder="1"/>
    <xf numFmtId="0" fontId="18" fillId="0" borderId="8" xfId="0" applyFont="1" applyBorder="1" applyAlignment="1">
      <alignment horizontal="left" vertical="center"/>
    </xf>
    <xf numFmtId="3" fontId="25" fillId="0" borderId="8" xfId="0" applyNumberFormat="1" applyFont="1" applyBorder="1"/>
    <xf numFmtId="3" fontId="25" fillId="0" borderId="0" xfId="0" applyNumberFormat="1" applyFont="1"/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14" fillId="0" borderId="0" xfId="0" applyFont="1" applyFill="1" applyAlignment="1"/>
    <xf numFmtId="0" fontId="26" fillId="0" borderId="2" xfId="0" applyFont="1" applyBorder="1" applyAlignment="1">
      <alignment horizontal="center" vertical="center" wrapText="1"/>
    </xf>
    <xf numFmtId="3" fontId="26" fillId="0" borderId="2" xfId="0" applyNumberFormat="1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</cellXfs>
  <cellStyles count="926">
    <cellStyle name="_x0001_" xfId="58"/>
    <cellStyle name="          _x000d__x000a_shell=progman.exe_x000d__x000a_m" xfId="59"/>
    <cellStyle name="??" xfId="60"/>
    <cellStyle name="?? [0.00]_ Att. 1- Cover" xfId="61"/>
    <cellStyle name="?? [0]" xfId="62"/>
    <cellStyle name="?? [0] 10" xfId="63"/>
    <cellStyle name="?? [0] 2" xfId="64"/>
    <cellStyle name="?? [0] 3" xfId="65"/>
    <cellStyle name="?? [0] 4" xfId="66"/>
    <cellStyle name="?? [0] 5" xfId="67"/>
    <cellStyle name="?? [0] 6" xfId="68"/>
    <cellStyle name="?? [0] 7" xfId="69"/>
    <cellStyle name="?? [0] 8" xfId="70"/>
    <cellStyle name="?? [0] 9" xfId="71"/>
    <cellStyle name="?? 10" xfId="72"/>
    <cellStyle name="?? 11" xfId="73"/>
    <cellStyle name="?? 12" xfId="74"/>
    <cellStyle name="?? 13" xfId="75"/>
    <cellStyle name="?? 14" xfId="76"/>
    <cellStyle name="?? 15" xfId="77"/>
    <cellStyle name="?? 16" xfId="78"/>
    <cellStyle name="?? 17" xfId="79"/>
    <cellStyle name="?? 18" xfId="80"/>
    <cellStyle name="?? 19" xfId="81"/>
    <cellStyle name="?? 2" xfId="82"/>
    <cellStyle name="?? 20" xfId="83"/>
    <cellStyle name="?? 21" xfId="84"/>
    <cellStyle name="?? 22" xfId="85"/>
    <cellStyle name="?? 23" xfId="86"/>
    <cellStyle name="?? 24" xfId="87"/>
    <cellStyle name="?? 25" xfId="88"/>
    <cellStyle name="?? 26" xfId="89"/>
    <cellStyle name="?? 27" xfId="90"/>
    <cellStyle name="?? 28" xfId="91"/>
    <cellStyle name="?? 29" xfId="92"/>
    <cellStyle name="?? 3" xfId="93"/>
    <cellStyle name="?? 30" xfId="94"/>
    <cellStyle name="?? 31" xfId="95"/>
    <cellStyle name="?? 4" xfId="96"/>
    <cellStyle name="?? 5" xfId="97"/>
    <cellStyle name="?? 6" xfId="98"/>
    <cellStyle name="?? 7" xfId="99"/>
    <cellStyle name="?? 8" xfId="100"/>
    <cellStyle name="?? 9" xfId="101"/>
    <cellStyle name="?_x001d_??%U©÷u&amp;H©÷9_x0008_? s_x000a__x0007__x0001__x0001_" xfId="103"/>
    <cellStyle name="?_x001d_??%U©÷u&amp;H©÷9_x0008_? s_x000a__x0007__x0001__x0001_ 2" xfId="102"/>
    <cellStyle name="???? [0.00]_List-dwg" xfId="104"/>
    <cellStyle name="????_List-dwg" xfId="105"/>
    <cellStyle name="???[0]_?? DI" xfId="106"/>
    <cellStyle name="???_?? DI" xfId="107"/>
    <cellStyle name="??[0]_BRE" xfId="108"/>
    <cellStyle name="??_ ??? ???? " xfId="109"/>
    <cellStyle name="??A? [0]_laroux_1_¢¬???¢â? " xfId="110"/>
    <cellStyle name="??A?_laroux_1_¢¬???¢â? " xfId="111"/>
    <cellStyle name="?¡±¢¥?_?¨ù??¢´¢¥_¢¬???¢â? " xfId="112"/>
    <cellStyle name="?ðÇ%U?&amp;H?_x0008_?s_x000a__x0007__x0001__x0001_" xfId="113"/>
    <cellStyle name="?ðÇ%U?&amp;H?_x0008_?s_x000a__x0007__x0001__x0001_ 10" xfId="114"/>
    <cellStyle name="?ðÇ%U?&amp;H?_x0008_?s_x000a__x0007__x0001__x0001_ 2" xfId="115"/>
    <cellStyle name="?ðÇ%U?&amp;H?_x0008_?s_x000a__x0007__x0001__x0001_ 3" xfId="116"/>
    <cellStyle name="?ðÇ%U?&amp;H?_x0008_?s_x000a__x0007__x0001__x0001_ 4" xfId="117"/>
    <cellStyle name="?ðÇ%U?&amp;H?_x0008_?s_x000a__x0007__x0001__x0001_ 5" xfId="118"/>
    <cellStyle name="?ðÇ%U?&amp;H?_x0008_?s_x000a__x0007__x0001__x0001_ 6" xfId="119"/>
    <cellStyle name="?ðÇ%U?&amp;H?_x0008_?s_x000a__x0007__x0001__x0001_ 7" xfId="120"/>
    <cellStyle name="?ðÇ%U?&amp;H?_x0008_?s_x000a__x0007__x0001__x0001_ 8" xfId="121"/>
    <cellStyle name="?ðÇ%U?&amp;H?_x0008_?s_x000a__x0007__x0001__x0001_ 9" xfId="122"/>
    <cellStyle name="_KT (2)" xfId="123"/>
    <cellStyle name="_KT (2)_1" xfId="124"/>
    <cellStyle name="_KT (2)_2" xfId="125"/>
    <cellStyle name="_KT (2)_2_TG-TH" xfId="126"/>
    <cellStyle name="_KT (2)_2_TG-TH_Book1" xfId="127"/>
    <cellStyle name="_KT (2)_3" xfId="128"/>
    <cellStyle name="_KT (2)_3_TG-TH" xfId="129"/>
    <cellStyle name="_KT (2)_3_TG-TH_PERSONAL" xfId="130"/>
    <cellStyle name="_KT (2)_3_TG-TH_PERSONAL_Book1" xfId="131"/>
    <cellStyle name="_KT (2)_3_TG-TH_PERSONAL_Tong hop KHCB 2001" xfId="132"/>
    <cellStyle name="_KT (2)_4" xfId="133"/>
    <cellStyle name="_KT (2)_4_Book1" xfId="134"/>
    <cellStyle name="_KT (2)_4_TG-TH" xfId="135"/>
    <cellStyle name="_KT (2)_5" xfId="136"/>
    <cellStyle name="_KT (2)_5_Book1" xfId="137"/>
    <cellStyle name="_KT (2)_PERSONAL" xfId="138"/>
    <cellStyle name="_KT (2)_PERSONAL_Book1" xfId="139"/>
    <cellStyle name="_KT (2)_PERSONAL_Tong hop KHCB 2001" xfId="140"/>
    <cellStyle name="_KT (2)_TG-TH" xfId="141"/>
    <cellStyle name="_KT_TG" xfId="142"/>
    <cellStyle name="_KT_TG_1" xfId="143"/>
    <cellStyle name="_KT_TG_1_Book1" xfId="144"/>
    <cellStyle name="_KT_TG_2" xfId="145"/>
    <cellStyle name="_KT_TG_2_Book1" xfId="146"/>
    <cellStyle name="_KT_TG_3" xfId="147"/>
    <cellStyle name="_KT_TG_4" xfId="148"/>
    <cellStyle name="_PERSONAL" xfId="149"/>
    <cellStyle name="_PERSONAL_Book1" xfId="150"/>
    <cellStyle name="_PERSONAL_Tong hop KHCB 2001" xfId="151"/>
    <cellStyle name="_TG-TH" xfId="152"/>
    <cellStyle name="_TG-TH_1" xfId="153"/>
    <cellStyle name="_TG-TH_1_Book1" xfId="154"/>
    <cellStyle name="_TG-TH_2" xfId="155"/>
    <cellStyle name="_TG-TH_2_Book1" xfId="156"/>
    <cellStyle name="_TG-TH_3" xfId="157"/>
    <cellStyle name="_TG-TH_4" xfId="158"/>
    <cellStyle name="=" xfId="159"/>
    <cellStyle name="=_Book1" xfId="160"/>
    <cellStyle name="•W€_STDFOR" xfId="161"/>
    <cellStyle name="•W_MARINE" xfId="162"/>
    <cellStyle name="W_STDFOR" xfId="163"/>
    <cellStyle name="1" xfId="164"/>
    <cellStyle name="¹éºÐÀ²_±âÅ¸" xfId="165"/>
    <cellStyle name="2" xfId="166"/>
    <cellStyle name="20% - Accent1 2" xfId="167"/>
    <cellStyle name="20% - Accent2 2" xfId="168"/>
    <cellStyle name="20% - Accent3 2" xfId="169"/>
    <cellStyle name="20% - Accent4 2" xfId="170"/>
    <cellStyle name="20% - Accent5 2" xfId="171"/>
    <cellStyle name="20% - Accent6 2" xfId="172"/>
    <cellStyle name="3" xfId="173"/>
    <cellStyle name="4" xfId="174"/>
    <cellStyle name="40% - Accent1 2" xfId="175"/>
    <cellStyle name="40% - Accent2 2" xfId="176"/>
    <cellStyle name="40% - Accent3 2" xfId="177"/>
    <cellStyle name="40% - Accent4 2" xfId="178"/>
    <cellStyle name="40% - Accent5 2" xfId="179"/>
    <cellStyle name="40% - Accent6 2" xfId="180"/>
    <cellStyle name="6" xfId="181"/>
    <cellStyle name="60% - Accent1 2" xfId="182"/>
    <cellStyle name="60% - Accent2 2" xfId="183"/>
    <cellStyle name="60% - Accent3 2" xfId="184"/>
    <cellStyle name="60% - Accent4 2" xfId="185"/>
    <cellStyle name="60% - Accent5 2" xfId="186"/>
    <cellStyle name="60% - Accent6 2" xfId="187"/>
    <cellStyle name="Accent1 2" xfId="188"/>
    <cellStyle name="Accent2 2" xfId="189"/>
    <cellStyle name="Accent3 2" xfId="190"/>
    <cellStyle name="Accent4 2" xfId="191"/>
    <cellStyle name="Accent5 2" xfId="192"/>
    <cellStyle name="Accent6 2" xfId="193"/>
    <cellStyle name="active" xfId="194"/>
    <cellStyle name="ÅëÈ­ [0]_±âÅ¸" xfId="195"/>
    <cellStyle name="AeE­ [0]_INQUIRY ¿µ¾÷AßAø " xfId="196"/>
    <cellStyle name="ÅëÈ­ [0]_L601CPT" xfId="197"/>
    <cellStyle name="ÅëÈ­_±âÅ¸" xfId="198"/>
    <cellStyle name="AeE­_INQUIRY ¿?¾÷AßAø " xfId="199"/>
    <cellStyle name="ÅëÈ­_L601CPT" xfId="200"/>
    <cellStyle name="ÄÞ¸¶ [0]_±âÅ¸" xfId="201"/>
    <cellStyle name="AÞ¸¶ [0]_INQUIRY ¿?¾÷AßAø " xfId="202"/>
    <cellStyle name="ÄÞ¸¶ [0]_L601CPT" xfId="203"/>
    <cellStyle name="ÄÞ¸¶_±âÅ¸" xfId="204"/>
    <cellStyle name="AÞ¸¶_INQUIRY ¿?¾÷AßAø " xfId="205"/>
    <cellStyle name="ÄÞ¸¶_L601CPT" xfId="206"/>
    <cellStyle name="AutoFormat Options" xfId="207"/>
    <cellStyle name="Bad 2" xfId="208"/>
    <cellStyle name="C?AØ_¿?¾÷CoE² " xfId="209"/>
    <cellStyle name="Ç¥ÁØ_#2(M17)_1" xfId="210"/>
    <cellStyle name="C￥AØ_¿μ¾÷CoE² " xfId="211"/>
    <cellStyle name="Ç¥ÁØ_±¸¹Ì´ëÃ¥" xfId="212"/>
    <cellStyle name="Calculation 2" xfId="213"/>
    <cellStyle name="category" xfId="214"/>
    <cellStyle name="Cerrency_Sheet2_XANGDAU" xfId="215"/>
    <cellStyle name="Comma" xfId="1" builtinId="3"/>
    <cellStyle name="Comma [0] 2" xfId="218"/>
    <cellStyle name="Comma [0] 2 10" xfId="34"/>
    <cellStyle name="Comma [0] 2 2" xfId="219"/>
    <cellStyle name="Comma [0] 2 3" xfId="220"/>
    <cellStyle name="Comma [0] 2 4" xfId="221"/>
    <cellStyle name="Comma [0] 2 5" xfId="222"/>
    <cellStyle name="Comma [0] 2 6" xfId="223"/>
    <cellStyle name="Comma [0] 2 7" xfId="224"/>
    <cellStyle name="Comma [0] 2 8" xfId="847"/>
    <cellStyle name="Comma [0] 3" xfId="225"/>
    <cellStyle name="Comma [0] 3 2" xfId="226"/>
    <cellStyle name="Comma [0] 3 3" xfId="227"/>
    <cellStyle name="Comma [0] 3 4" xfId="228"/>
    <cellStyle name="Comma [0] 3 5" xfId="229"/>
    <cellStyle name="Comma [0] 3 6" xfId="230"/>
    <cellStyle name="Comma [0] 3 7" xfId="231"/>
    <cellStyle name="Comma 10" xfId="232"/>
    <cellStyle name="Comma 10 10" xfId="233"/>
    <cellStyle name="Comma 10 11" xfId="234"/>
    <cellStyle name="Comma 10 12" xfId="849"/>
    <cellStyle name="Comma 10 2" xfId="6"/>
    <cellStyle name="Comma 10 2 2" xfId="8"/>
    <cellStyle name="Comma 10 2 2 2" xfId="236"/>
    <cellStyle name="Comma 10 2 3" xfId="235"/>
    <cellStyle name="Comma 10 3" xfId="237"/>
    <cellStyle name="Comma 10 4" xfId="238"/>
    <cellStyle name="Comma 10 5" xfId="239"/>
    <cellStyle name="Comma 10 6" xfId="240"/>
    <cellStyle name="Comma 10 7" xfId="241"/>
    <cellStyle name="Comma 10 8" xfId="242"/>
    <cellStyle name="Comma 10 9" xfId="243"/>
    <cellStyle name="Comma 11" xfId="244"/>
    <cellStyle name="Comma 11 2" xfId="245"/>
    <cellStyle name="Comma 12" xfId="337"/>
    <cellStyle name="Comma 12 2" xfId="246"/>
    <cellStyle name="Comma 13 2" xfId="247"/>
    <cellStyle name="Comma 14" xfId="49"/>
    <cellStyle name="Comma 14 2" xfId="248"/>
    <cellStyle name="Comma 14 3" xfId="843"/>
    <cellStyle name="Comma 15 2" xfId="249"/>
    <cellStyle name="Comma 16" xfId="250"/>
    <cellStyle name="Comma 16 10" xfId="251"/>
    <cellStyle name="Comma 16 11" xfId="252"/>
    <cellStyle name="Comma 16 2" xfId="253"/>
    <cellStyle name="Comma 16 3" xfId="254"/>
    <cellStyle name="Comma 16 4" xfId="255"/>
    <cellStyle name="Comma 16 5" xfId="256"/>
    <cellStyle name="Comma 16 6" xfId="257"/>
    <cellStyle name="Comma 16 7" xfId="258"/>
    <cellStyle name="Comma 16 8" xfId="259"/>
    <cellStyle name="Comma 16 9" xfId="260"/>
    <cellStyle name="Comma 17 2" xfId="261"/>
    <cellStyle name="Comma 18 2" xfId="262"/>
    <cellStyle name="Comma 2" xfId="17"/>
    <cellStyle name="Comma 2 10" xfId="264"/>
    <cellStyle name="Comma 2 10 2" xfId="265"/>
    <cellStyle name="Comma 2 11" xfId="266"/>
    <cellStyle name="Comma 2 12" xfId="263"/>
    <cellStyle name="Comma 2 13" xfId="854"/>
    <cellStyle name="Comma 2 2" xfId="267"/>
    <cellStyle name="Comma 2 2 2" xfId="268"/>
    <cellStyle name="Comma 2 2 2 10" xfId="4"/>
    <cellStyle name="Comma 2 2 2 10 2" xfId="269"/>
    <cellStyle name="Comma 2 2 2 2" xfId="270"/>
    <cellStyle name="Comma 2 2 2 3" xfId="908"/>
    <cellStyle name="Comma 2 2 3" xfId="271"/>
    <cellStyle name="Comma 2 2 3 2" xfId="917"/>
    <cellStyle name="Comma 2 2 4" xfId="272"/>
    <cellStyle name="Comma 2 2 4 2" xfId="919"/>
    <cellStyle name="Comma 2 2 5" xfId="273"/>
    <cellStyle name="Comma 2 2 6" xfId="274"/>
    <cellStyle name="Comma 2 2 7" xfId="275"/>
    <cellStyle name="Comma 2 2 8" xfId="276"/>
    <cellStyle name="Comma 2 2 9" xfId="860"/>
    <cellStyle name="Comma 2 3" xfId="277"/>
    <cellStyle name="Comma 2 3 2" xfId="278"/>
    <cellStyle name="Comma 2 3 2 2" xfId="914"/>
    <cellStyle name="Comma 2 3 3" xfId="886"/>
    <cellStyle name="Comma 2 4" xfId="279"/>
    <cellStyle name="Comma 2 4 2" xfId="280"/>
    <cellStyle name="Comma 2 4 2 2" xfId="900"/>
    <cellStyle name="Comma 2 4 3" xfId="915"/>
    <cellStyle name="Comma 2 4 4" xfId="888"/>
    <cellStyle name="Comma 2 5" xfId="281"/>
    <cellStyle name="Comma 2 5 2" xfId="282"/>
    <cellStyle name="Comma 2 5 3" xfId="893"/>
    <cellStyle name="Comma 2 6" xfId="283"/>
    <cellStyle name="Comma 2 6 2" xfId="284"/>
    <cellStyle name="Comma 2 7" xfId="285"/>
    <cellStyle name="Comma 2 7 2" xfId="286"/>
    <cellStyle name="Comma 2 8" xfId="287"/>
    <cellStyle name="Comma 2 9" xfId="288"/>
    <cellStyle name="Comma 20" xfId="289"/>
    <cellStyle name="Comma 21" xfId="290"/>
    <cellStyle name="Comma 21 2" xfId="291"/>
    <cellStyle name="Comma 21 3" xfId="292"/>
    <cellStyle name="Comma 22" xfId="293"/>
    <cellStyle name="Comma 23" xfId="294"/>
    <cellStyle name="Comma 24" xfId="295"/>
    <cellStyle name="Comma 25" xfId="296"/>
    <cellStyle name="Comma 3" xfId="15"/>
    <cellStyle name="Comma 3 10" xfId="298"/>
    <cellStyle name="Comma 3 11" xfId="297"/>
    <cellStyle name="Comma 3 12" xfId="852"/>
    <cellStyle name="Comma 3 13" xfId="921"/>
    <cellStyle name="Comma 3 2" xfId="299"/>
    <cellStyle name="Comma 3 2 2" xfId="300"/>
    <cellStyle name="Comma 3 2 3" xfId="301"/>
    <cellStyle name="Comma 3 2 4" xfId="302"/>
    <cellStyle name="Comma 3 2 5" xfId="303"/>
    <cellStyle name="Comma 3 2 6" xfId="304"/>
    <cellStyle name="Comma 3 2 7" xfId="305"/>
    <cellStyle name="Comma 3 2 8" xfId="306"/>
    <cellStyle name="Comma 3 2 9" xfId="903"/>
    <cellStyle name="Comma 3 3" xfId="307"/>
    <cellStyle name="Comma 3 4" xfId="308"/>
    <cellStyle name="Comma 3 5" xfId="309"/>
    <cellStyle name="Comma 3 6" xfId="310"/>
    <cellStyle name="Comma 3 7" xfId="311"/>
    <cellStyle name="Comma 3 8" xfId="312"/>
    <cellStyle name="Comma 3 9" xfId="313"/>
    <cellStyle name="Comma 4" xfId="314"/>
    <cellStyle name="Comma 4 2" xfId="315"/>
    <cellStyle name="Comma 4 2 2" xfId="316"/>
    <cellStyle name="Comma 4 2 2 2" xfId="317"/>
    <cellStyle name="Comma 4 2 2 2 2" xfId="912"/>
    <cellStyle name="Comma 4 2 2 2 3" xfId="884"/>
    <cellStyle name="Comma 4 2 2 3" xfId="318"/>
    <cellStyle name="Comma 4 2 2 3 2" xfId="890"/>
    <cellStyle name="Comma 4 2 2 4" xfId="319"/>
    <cellStyle name="Comma 4 2 2 4 2" xfId="895"/>
    <cellStyle name="Comma 4 2 2 5" xfId="320"/>
    <cellStyle name="Comma 4 2 2 6" xfId="321"/>
    <cellStyle name="Comma 4 2 2 7" xfId="322"/>
    <cellStyle name="Comma 4 2 2 8" xfId="323"/>
    <cellStyle name="Comma 4 2 2 9" xfId="882"/>
    <cellStyle name="Comma 4 2 3" xfId="324"/>
    <cellStyle name="Comma 4 2 4" xfId="325"/>
    <cellStyle name="Comma 4 2 5" xfId="326"/>
    <cellStyle name="Comma 4 2 6" xfId="327"/>
    <cellStyle name="Comma 4 2 7" xfId="328"/>
    <cellStyle name="Comma 4 2 8" xfId="858"/>
    <cellStyle name="Comma 4 3" xfId="329"/>
    <cellStyle name="Comma 4 3 2" xfId="905"/>
    <cellStyle name="Comma 4 4" xfId="330"/>
    <cellStyle name="Comma 4 5" xfId="855"/>
    <cellStyle name="Comma 43" xfId="16"/>
    <cellStyle name="Comma 44" xfId="19"/>
    <cellStyle name="Comma 44 2" xfId="46"/>
    <cellStyle name="Comma 45" xfId="31"/>
    <cellStyle name="Comma 47" xfId="40"/>
    <cellStyle name="Comma 5" xfId="331"/>
    <cellStyle name="Comma 5 2" xfId="332"/>
    <cellStyle name="Comma 5 3" xfId="924"/>
    <cellStyle name="Comma 6" xfId="333"/>
    <cellStyle name="Comma 6 2" xfId="334"/>
    <cellStyle name="Comma 6 2 2" xfId="922"/>
    <cellStyle name="Comma 6 3" xfId="883"/>
    <cellStyle name="Comma 7" xfId="335"/>
    <cellStyle name="Comma 7 2" xfId="336"/>
    <cellStyle name="Comma 7 3" xfId="887"/>
    <cellStyle name="Comma 8" xfId="36"/>
    <cellStyle name="Comma 8 2" xfId="338"/>
    <cellStyle name="Comma 9" xfId="846"/>
    <cellStyle name="Comma 9 2" xfId="339"/>
    <cellStyle name="Comma0" xfId="340"/>
    <cellStyle name="Comma0 10" xfId="341"/>
    <cellStyle name="Comma0 2" xfId="342"/>
    <cellStyle name="Comma0 3" xfId="343"/>
    <cellStyle name="Comma0 4" xfId="344"/>
    <cellStyle name="Comma0 5" xfId="345"/>
    <cellStyle name="Comma0 6" xfId="346"/>
    <cellStyle name="Comma0 7" xfId="347"/>
    <cellStyle name="Comma0 8" xfId="348"/>
    <cellStyle name="Comma0 9" xfId="349"/>
    <cellStyle name="Currency0" xfId="350"/>
    <cellStyle name="Currency0 10" xfId="351"/>
    <cellStyle name="Currency0 2" xfId="352"/>
    <cellStyle name="Currency0 3" xfId="353"/>
    <cellStyle name="Currency0 4" xfId="354"/>
    <cellStyle name="Currency0 5" xfId="355"/>
    <cellStyle name="Currency0 6" xfId="356"/>
    <cellStyle name="Currency0 7" xfId="357"/>
    <cellStyle name="Currency0 8" xfId="358"/>
    <cellStyle name="Currency0 9" xfId="359"/>
    <cellStyle name="Check Cell 2" xfId="216"/>
    <cellStyle name="CHUONG" xfId="217"/>
    <cellStyle name="Date" xfId="360"/>
    <cellStyle name="Date 10" xfId="361"/>
    <cellStyle name="Date 2" xfId="362"/>
    <cellStyle name="Date 3" xfId="363"/>
    <cellStyle name="Date 4" xfId="364"/>
    <cellStyle name="Date 5" xfId="365"/>
    <cellStyle name="Date 6" xfId="366"/>
    <cellStyle name="Date 7" xfId="367"/>
    <cellStyle name="Date 8" xfId="368"/>
    <cellStyle name="Date 9" xfId="369"/>
    <cellStyle name="Dezimal [0]_UXO VII" xfId="370"/>
    <cellStyle name="Dezimal_UXO VII" xfId="371"/>
    <cellStyle name="dtchi98" xfId="3"/>
    <cellStyle name="dtchi98c" xfId="2"/>
    <cellStyle name="Euro" xfId="372"/>
    <cellStyle name="Explanatory Text 2" xfId="373"/>
    <cellStyle name="F2" xfId="374"/>
    <cellStyle name="F2 2" xfId="375"/>
    <cellStyle name="F2 2 2" xfId="376"/>
    <cellStyle name="F2 2 3" xfId="377"/>
    <cellStyle name="F2 3" xfId="378"/>
    <cellStyle name="F2 3 2" xfId="379"/>
    <cellStyle name="F2 3 3" xfId="380"/>
    <cellStyle name="F2 4" xfId="381"/>
    <cellStyle name="F2 4 2" xfId="382"/>
    <cellStyle name="F2 4 3" xfId="383"/>
    <cellStyle name="F3" xfId="384"/>
    <cellStyle name="F3 2" xfId="385"/>
    <cellStyle name="F3 2 2" xfId="386"/>
    <cellStyle name="F3 2 3" xfId="387"/>
    <cellStyle name="F3 3" xfId="388"/>
    <cellStyle name="F3 3 2" xfId="389"/>
    <cellStyle name="F3 3 3" xfId="390"/>
    <cellStyle name="F3 4" xfId="391"/>
    <cellStyle name="F3 4 2" xfId="392"/>
    <cellStyle name="F3 4 3" xfId="393"/>
    <cellStyle name="F4" xfId="394"/>
    <cellStyle name="F4 2" xfId="395"/>
    <cellStyle name="F4 2 2" xfId="396"/>
    <cellStyle name="F4 2 3" xfId="397"/>
    <cellStyle name="F4 3" xfId="398"/>
    <cellStyle name="F4 3 2" xfId="399"/>
    <cellStyle name="F4 3 3" xfId="400"/>
    <cellStyle name="F4 4" xfId="401"/>
    <cellStyle name="F4 4 2" xfId="402"/>
    <cellStyle name="F4 4 3" xfId="403"/>
    <cellStyle name="F5" xfId="404"/>
    <cellStyle name="F5 2" xfId="405"/>
    <cellStyle name="F5 2 2" xfId="406"/>
    <cellStyle name="F5 2 3" xfId="407"/>
    <cellStyle name="F5 3" xfId="408"/>
    <cellStyle name="F5 3 2" xfId="409"/>
    <cellStyle name="F5 3 3" xfId="410"/>
    <cellStyle name="F5 4" xfId="411"/>
    <cellStyle name="F5 4 2" xfId="412"/>
    <cellStyle name="F5 4 3" xfId="413"/>
    <cellStyle name="F6" xfId="414"/>
    <cellStyle name="F6 2" xfId="415"/>
    <cellStyle name="F6 2 2" xfId="416"/>
    <cellStyle name="F6 2 3" xfId="417"/>
    <cellStyle name="F6 3" xfId="418"/>
    <cellStyle name="F6 3 2" xfId="419"/>
    <cellStyle name="F6 3 3" xfId="420"/>
    <cellStyle name="F6 4" xfId="421"/>
    <cellStyle name="F6 4 2" xfId="422"/>
    <cellStyle name="F6 4 3" xfId="423"/>
    <cellStyle name="F7" xfId="424"/>
    <cellStyle name="F7 2" xfId="425"/>
    <cellStyle name="F7 2 2" xfId="426"/>
    <cellStyle name="F7 2 3" xfId="427"/>
    <cellStyle name="F7 3" xfId="428"/>
    <cellStyle name="F7 3 2" xfId="429"/>
    <cellStyle name="F7 3 3" xfId="430"/>
    <cellStyle name="F7 4" xfId="431"/>
    <cellStyle name="F7 4 2" xfId="432"/>
    <cellStyle name="F7 4 3" xfId="433"/>
    <cellStyle name="F8" xfId="434"/>
    <cellStyle name="F8 2" xfId="435"/>
    <cellStyle name="F8 2 2" xfId="436"/>
    <cellStyle name="F8 2 3" xfId="437"/>
    <cellStyle name="F8 3" xfId="438"/>
    <cellStyle name="F8 3 2" xfId="439"/>
    <cellStyle name="F8 3 3" xfId="440"/>
    <cellStyle name="F8 4" xfId="441"/>
    <cellStyle name="F8 4 2" xfId="442"/>
    <cellStyle name="F8 4 3" xfId="443"/>
    <cellStyle name="Fixed" xfId="444"/>
    <cellStyle name="Fixed 10" xfId="445"/>
    <cellStyle name="Fixed 2" xfId="446"/>
    <cellStyle name="Fixed 3" xfId="447"/>
    <cellStyle name="Fixed 4" xfId="448"/>
    <cellStyle name="Fixed 5" xfId="449"/>
    <cellStyle name="Fixed 6" xfId="450"/>
    <cellStyle name="Fixed 7" xfId="451"/>
    <cellStyle name="Fixed 8" xfId="452"/>
    <cellStyle name="Fixed 9" xfId="453"/>
    <cellStyle name="Good 2" xfId="454"/>
    <cellStyle name="Grey" xfId="455"/>
    <cellStyle name="Grey 2" xfId="456"/>
    <cellStyle name="HEADER" xfId="457"/>
    <cellStyle name="Header1" xfId="458"/>
    <cellStyle name="Header2" xfId="459"/>
    <cellStyle name="Heading 1 2" xfId="460"/>
    <cellStyle name="Heading 2 2" xfId="461"/>
    <cellStyle name="Heading 3 2" xfId="462"/>
    <cellStyle name="Heading 4 2" xfId="463"/>
    <cellStyle name="Heading1" xfId="464"/>
    <cellStyle name="Heading2" xfId="465"/>
    <cellStyle name="i·0" xfId="466"/>
    <cellStyle name="Input [yellow]" xfId="467"/>
    <cellStyle name="Input [yellow] 2" xfId="468"/>
    <cellStyle name="Input 2" xfId="469"/>
    <cellStyle name="Input 3" xfId="470"/>
    <cellStyle name="Linked Cell 2" xfId="471"/>
    <cellStyle name="Migliaia (0)_CALPREZZ" xfId="472"/>
    <cellStyle name="Migliaia_ PESO ELETTR." xfId="473"/>
    <cellStyle name="Millares [0]_Well Timing" xfId="474"/>
    <cellStyle name="Millares_Well Timing" xfId="475"/>
    <cellStyle name="Model" xfId="476"/>
    <cellStyle name="Moneda [0]_Well Timing" xfId="477"/>
    <cellStyle name="Moneda_Well Timing" xfId="478"/>
    <cellStyle name="n" xfId="479"/>
    <cellStyle name="Neutral 2" xfId="480"/>
    <cellStyle name="ÑONVÒ" xfId="481"/>
    <cellStyle name="Normal" xfId="0" builtinId="0"/>
    <cellStyle name="Normal - Style1" xfId="482"/>
    <cellStyle name="Normal - Style1 10" xfId="43"/>
    <cellStyle name="Normal - Style1 2" xfId="483"/>
    <cellStyle name="Normal - Style1 3" xfId="484"/>
    <cellStyle name="Normal - Style1 3 2" xfId="485"/>
    <cellStyle name="Normal - Style1 3 3" xfId="486"/>
    <cellStyle name="Normal - Style1 4" xfId="487"/>
    <cellStyle name="Normal - Style1 4 2" xfId="488"/>
    <cellStyle name="Normal - Style1 4 3" xfId="489"/>
    <cellStyle name="Normal - Style1 5" xfId="490"/>
    <cellStyle name="Normal - Style1 5 2" xfId="491"/>
    <cellStyle name="Normal - Style1 5 3" xfId="492"/>
    <cellStyle name="Normal - Style1 6" xfId="493"/>
    <cellStyle name="Normal - Style1 7" xfId="494"/>
    <cellStyle name="Normal - Style1 8" xfId="495"/>
    <cellStyle name="Normal - Style1 9" xfId="496"/>
    <cellStyle name="Normal 10" xfId="7"/>
    <cellStyle name="Normal 10 10" xfId="498"/>
    <cellStyle name="Normal 10 11" xfId="499"/>
    <cellStyle name="Normal 10 12" xfId="850"/>
    <cellStyle name="Normal 10 13" xfId="497"/>
    <cellStyle name="Normal 10 2" xfId="500"/>
    <cellStyle name="Normal 10 2 2" xfId="909"/>
    <cellStyle name="Normal 10 2 3" xfId="842"/>
    <cellStyle name="Normal 10 3" xfId="501"/>
    <cellStyle name="Normal 10 4" xfId="502"/>
    <cellStyle name="Normal 10 5" xfId="503"/>
    <cellStyle name="Normal 10 6" xfId="504"/>
    <cellStyle name="Normal 10 7" xfId="505"/>
    <cellStyle name="Normal 10 8" xfId="506"/>
    <cellStyle name="Normal 10 9" xfId="507"/>
    <cellStyle name="Normal 100" xfId="28"/>
    <cellStyle name="Normal 11" xfId="508"/>
    <cellStyle name="Normal 112" xfId="54"/>
    <cellStyle name="Normal 115" xfId="52"/>
    <cellStyle name="Normal 12" xfId="509"/>
    <cellStyle name="Normal 12 2" xfId="510"/>
    <cellStyle name="Normal 12 3" xfId="923"/>
    <cellStyle name="Normal 13" xfId="511"/>
    <cellStyle name="Normal 13 10" xfId="512"/>
    <cellStyle name="Normal 13 2" xfId="513"/>
    <cellStyle name="Normal 13 2 2" xfId="910"/>
    <cellStyle name="Normal 13 3" xfId="514"/>
    <cellStyle name="Normal 13 4" xfId="515"/>
    <cellStyle name="Normal 13 5" xfId="516"/>
    <cellStyle name="Normal 13 6" xfId="517"/>
    <cellStyle name="Normal 13 7" xfId="518"/>
    <cellStyle name="Normal 13 8" xfId="519"/>
    <cellStyle name="Normal 13 9" xfId="520"/>
    <cellStyle name="Normal 14" xfId="521"/>
    <cellStyle name="Normal 14 2" xfId="522"/>
    <cellStyle name="Normal 14 3" xfId="523"/>
    <cellStyle name="Normal 14 4" xfId="524"/>
    <cellStyle name="Normal 14 5" xfId="525"/>
    <cellStyle name="Normal 14 6" xfId="526"/>
    <cellStyle name="Normal 14 7" xfId="527"/>
    <cellStyle name="Normal 14 8" xfId="528"/>
    <cellStyle name="Normal 14 9" xfId="529"/>
    <cellStyle name="Normal 15" xfId="51"/>
    <cellStyle name="Normal 15 2" xfId="530"/>
    <cellStyle name="Normal 15 2 2" xfId="911"/>
    <cellStyle name="Normal 15 3" xfId="531"/>
    <cellStyle name="Normal 15 4" xfId="532"/>
    <cellStyle name="Normal 15 5" xfId="533"/>
    <cellStyle name="Normal 15 6" xfId="534"/>
    <cellStyle name="Normal 15 7" xfId="535"/>
    <cellStyle name="Normal 15 8" xfId="536"/>
    <cellStyle name="Normal 15 9" xfId="537"/>
    <cellStyle name="Normal 16" xfId="538"/>
    <cellStyle name="Normal 16 2" xfId="539"/>
    <cellStyle name="Normal 16 2 2" xfId="540"/>
    <cellStyle name="Normal 16 3" xfId="541"/>
    <cellStyle name="Normal 16 4" xfId="542"/>
    <cellStyle name="Normal 16 5" xfId="543"/>
    <cellStyle name="Normal 16 6" xfId="544"/>
    <cellStyle name="Normal 16 7" xfId="545"/>
    <cellStyle name="Normal 16 8" xfId="546"/>
    <cellStyle name="Normal 16 9" xfId="547"/>
    <cellStyle name="Normal 17" xfId="5"/>
    <cellStyle name="Normal 17 2" xfId="548"/>
    <cellStyle name="Normal 17 3" xfId="549"/>
    <cellStyle name="Normal 18" xfId="53"/>
    <cellStyle name="Normal 18 10" xfId="550"/>
    <cellStyle name="Normal 18 11" xfId="551"/>
    <cellStyle name="Normal 18 2" xfId="552"/>
    <cellStyle name="Normal 18 2 2" xfId="553"/>
    <cellStyle name="Normal 18 3" xfId="554"/>
    <cellStyle name="Normal 18 4" xfId="555"/>
    <cellStyle name="Normal 18 5" xfId="556"/>
    <cellStyle name="Normal 18 6" xfId="557"/>
    <cellStyle name="Normal 18 7" xfId="558"/>
    <cellStyle name="Normal 18 8" xfId="559"/>
    <cellStyle name="Normal 18 9" xfId="560"/>
    <cellStyle name="Normal 19" xfId="561"/>
    <cellStyle name="Normal 19 2" xfId="562"/>
    <cellStyle name="Normal 2" xfId="563"/>
    <cellStyle name="Normal 2 10" xfId="564"/>
    <cellStyle name="Normal 2 10 2" xfId="845"/>
    <cellStyle name="Normal 2 11" xfId="565"/>
    <cellStyle name="Normal 2 12" xfId="566"/>
    <cellStyle name="Normal 2 13" xfId="853"/>
    <cellStyle name="Normal 2 2" xfId="35"/>
    <cellStyle name="Normal 2 2 10" xfId="567"/>
    <cellStyle name="Normal 2 2 11" xfId="568"/>
    <cellStyle name="Normal 2 2 12" xfId="18"/>
    <cellStyle name="Normal 2 2 2" xfId="569"/>
    <cellStyle name="Normal 2 2 2 2" xfId="20"/>
    <cellStyle name="Normal 2 2 2 2 2" xfId="925"/>
    <cellStyle name="Normal 2 2 2 3" xfId="570"/>
    <cellStyle name="Normal 2 2 2 4" xfId="571"/>
    <cellStyle name="Normal 2 2 2 5" xfId="572"/>
    <cellStyle name="Normal 2 2 2 6" xfId="573"/>
    <cellStyle name="Normal 2 2 2 7" xfId="574"/>
    <cellStyle name="Normal 2 2 2 8" xfId="575"/>
    <cellStyle name="Normal 2 2 3" xfId="576"/>
    <cellStyle name="Normal 2 2 3 2" xfId="577"/>
    <cellStyle name="Normal 2 2 4" xfId="578"/>
    <cellStyle name="Normal 2 2 5" xfId="579"/>
    <cellStyle name="Normal 2 2 6" xfId="580"/>
    <cellStyle name="Normal 2 2 7" xfId="581"/>
    <cellStyle name="Normal 2 2 8" xfId="582"/>
    <cellStyle name="Normal 2 2 9" xfId="583"/>
    <cellStyle name="Normal 2 3" xfId="584"/>
    <cellStyle name="Normal 2 3 2" xfId="841"/>
    <cellStyle name="Normal 2 3 3" xfId="844"/>
    <cellStyle name="Normal 2 3 4" xfId="892"/>
    <cellStyle name="Normal 2 4" xfId="585"/>
    <cellStyle name="Normal 2 4 2" xfId="586"/>
    <cellStyle name="Normal 2 4 3" xfId="901"/>
    <cellStyle name="Normal 2 5" xfId="587"/>
    <cellStyle name="Normal 2 5 2" xfId="588"/>
    <cellStyle name="Normal 2 6" xfId="589"/>
    <cellStyle name="Normal 2 6 2" xfId="590"/>
    <cellStyle name="Normal 2 7" xfId="591"/>
    <cellStyle name="Normal 2 7 2" xfId="592"/>
    <cellStyle name="Normal 2 8" xfId="593"/>
    <cellStyle name="Normal 2 8 2" xfId="594"/>
    <cellStyle name="Normal 2 9" xfId="595"/>
    <cellStyle name="Normal 2_BIEU MAU" xfId="848"/>
    <cellStyle name="Normal 20" xfId="596"/>
    <cellStyle name="Normal 20 2" xfId="597"/>
    <cellStyle name="Normal 21" xfId="598"/>
    <cellStyle name="Normal 21 2" xfId="599"/>
    <cellStyle name="Normal 21 3" xfId="600"/>
    <cellStyle name="Normal 22" xfId="601"/>
    <cellStyle name="Normal 23" xfId="39"/>
    <cellStyle name="Normal 23 2" xfId="602"/>
    <cellStyle name="Normal 23 3" xfId="851"/>
    <cellStyle name="Normal 24" xfId="13"/>
    <cellStyle name="Normal 24 2" xfId="603"/>
    <cellStyle name="Normal 25" xfId="23"/>
    <cellStyle name="Normal 25 2" xfId="605"/>
    <cellStyle name="Normal 25 3" xfId="604"/>
    <cellStyle name="Normal 26" xfId="57"/>
    <cellStyle name="Normal 26 2" xfId="606"/>
    <cellStyle name="Normal 27 2" xfId="607"/>
    <cellStyle name="Normal 28" xfId="608"/>
    <cellStyle name="Normal 29" xfId="861"/>
    <cellStyle name="Normal 3" xfId="38"/>
    <cellStyle name="Normal 3 10" xfId="610"/>
    <cellStyle name="Normal 3 11" xfId="611"/>
    <cellStyle name="Normal 3 12" xfId="609"/>
    <cellStyle name="Normal 3 2" xfId="45"/>
    <cellStyle name="Normal 3 2 10" xfId="613"/>
    <cellStyle name="Normal 3 2 11" xfId="612"/>
    <cellStyle name="Normal 3 2 2" xfId="614"/>
    <cellStyle name="Normal 3 2 2 2" xfId="615"/>
    <cellStyle name="Normal 3 2 3" xfId="616"/>
    <cellStyle name="Normal 3 2 3 2" xfId="617"/>
    <cellStyle name="Normal 3 2 4" xfId="618"/>
    <cellStyle name="Normal 3 2 4 2" xfId="619"/>
    <cellStyle name="Normal 3 2 5" xfId="620"/>
    <cellStyle name="Normal 3 2 5 2" xfId="621"/>
    <cellStyle name="Normal 3 2 6" xfId="622"/>
    <cellStyle name="Normal 3 2 6 2" xfId="623"/>
    <cellStyle name="Normal 3 2 7" xfId="624"/>
    <cellStyle name="Normal 3 2 7 2" xfId="625"/>
    <cellStyle name="Normal 3 2 8" xfId="626"/>
    <cellStyle name="Normal 3 2 9" xfId="627"/>
    <cellStyle name="Normal 3 3" xfId="628"/>
    <cellStyle name="Normal 3 3 2" xfId="629"/>
    <cellStyle name="Normal 3 3 3" xfId="904"/>
    <cellStyle name="Normal 3 4" xfId="630"/>
    <cellStyle name="Normal 3 4 2" xfId="631"/>
    <cellStyle name="Normal 3 5" xfId="632"/>
    <cellStyle name="Normal 3 5 2" xfId="633"/>
    <cellStyle name="Normal 3 6" xfId="634"/>
    <cellStyle name="Normal 3 6 2" xfId="635"/>
    <cellStyle name="Normal 3 7" xfId="636"/>
    <cellStyle name="Normal 3 7 2" xfId="637"/>
    <cellStyle name="Normal 3 8" xfId="638"/>
    <cellStyle name="Normal 3 9" xfId="639"/>
    <cellStyle name="Normal 30" xfId="862"/>
    <cellStyle name="Normal 31" xfId="863"/>
    <cellStyle name="Normal 32" xfId="640"/>
    <cellStyle name="Normal 32 2" xfId="864"/>
    <cellStyle name="Normal 33" xfId="641"/>
    <cellStyle name="Normal 34" xfId="642"/>
    <cellStyle name="Normal 34 2" xfId="865"/>
    <cellStyle name="Normal 35" xfId="643"/>
    <cellStyle name="Normal 36" xfId="644"/>
    <cellStyle name="Normal 36 2" xfId="866"/>
    <cellStyle name="Normal 37" xfId="867"/>
    <cellStyle name="Normal 38" xfId="645"/>
    <cellStyle name="Normal 38 2" xfId="868"/>
    <cellStyle name="Normal 39" xfId="869"/>
    <cellStyle name="Normal 4" xfId="12"/>
    <cellStyle name="Normal 4 10" xfId="647"/>
    <cellStyle name="Normal 4 11" xfId="648"/>
    <cellStyle name="Normal 4 12" xfId="646"/>
    <cellStyle name="Normal 4 2" xfId="649"/>
    <cellStyle name="Normal 4 2 2" xfId="650"/>
    <cellStyle name="Normal 4 2 3" xfId="906"/>
    <cellStyle name="Normal 4 3" xfId="651"/>
    <cellStyle name="Normal 4 3 2" xfId="32"/>
    <cellStyle name="Normal 4 4" xfId="652"/>
    <cellStyle name="Normal 4 5" xfId="653"/>
    <cellStyle name="Normal 4 6" xfId="654"/>
    <cellStyle name="Normal 4 7" xfId="655"/>
    <cellStyle name="Normal 4 8" xfId="656"/>
    <cellStyle name="Normal 4 9" xfId="657"/>
    <cellStyle name="Normal 4_11. HTMT dot 3.so KH.thaythe" xfId="658"/>
    <cellStyle name="Normal 40" xfId="870"/>
    <cellStyle name="Normal 41" xfId="871"/>
    <cellStyle name="Normal 42" xfId="872"/>
    <cellStyle name="Normal 43" xfId="873"/>
    <cellStyle name="Normal 44" xfId="874"/>
    <cellStyle name="Normal 45" xfId="875"/>
    <cellStyle name="Normal 47" xfId="876"/>
    <cellStyle name="Normal 48" xfId="877"/>
    <cellStyle name="Normal 49" xfId="878"/>
    <cellStyle name="Normal 5" xfId="14"/>
    <cellStyle name="Normal 5 2" xfId="44"/>
    <cellStyle name="Normal 5 2 2" xfId="660"/>
    <cellStyle name="Normal 5 2 3" xfId="907"/>
    <cellStyle name="Normal 5 3" xfId="661"/>
    <cellStyle name="Normal 5 4" xfId="659"/>
    <cellStyle name="Normal 5 5" xfId="856"/>
    <cellStyle name="Normal 50" xfId="879"/>
    <cellStyle name="Normal 51" xfId="880"/>
    <cellStyle name="Normal 55" xfId="9"/>
    <cellStyle name="Normal 56" xfId="10"/>
    <cellStyle name="Normal 57" xfId="11"/>
    <cellStyle name="Normal 58" xfId="22"/>
    <cellStyle name="Normal 59" xfId="37"/>
    <cellStyle name="Normal 6" xfId="662"/>
    <cellStyle name="Normal 6 2" xfId="33"/>
    <cellStyle name="Normal 6 2 2" xfId="663"/>
    <cellStyle name="Normal 6 2 3" xfId="859"/>
    <cellStyle name="Normal 6 3" xfId="664"/>
    <cellStyle name="Normal 60" xfId="30"/>
    <cellStyle name="Normal 61" xfId="41"/>
    <cellStyle name="Normal 62" xfId="42"/>
    <cellStyle name="Normal 64" xfId="47"/>
    <cellStyle name="Normal 7" xfId="665"/>
    <cellStyle name="Normal 7 2" xfId="666"/>
    <cellStyle name="Normal 7 2 2" xfId="885"/>
    <cellStyle name="Normal 7 2 2 2" xfId="913"/>
    <cellStyle name="Normal 7 2 3" xfId="889"/>
    <cellStyle name="Normal 7 2 3 2" xfId="899"/>
    <cellStyle name="Normal 7 2 3 2 3" xfId="916"/>
    <cellStyle name="Normal 7 2 4" xfId="891"/>
    <cellStyle name="Normal 7 2 4 2" xfId="896"/>
    <cellStyle name="Normal 7 2 5" xfId="894"/>
    <cellStyle name="Normal 7 2 6" xfId="881"/>
    <cellStyle name="Normal 7 3" xfId="667"/>
    <cellStyle name="Normal 7 3 2" xfId="897"/>
    <cellStyle name="Normal 7 4" xfId="898"/>
    <cellStyle name="Normal 7 5" xfId="857"/>
    <cellStyle name="Normal 74" xfId="50"/>
    <cellStyle name="Normal 78" xfId="24"/>
    <cellStyle name="Normal 79" xfId="25"/>
    <cellStyle name="Normal 8" xfId="668"/>
    <cellStyle name="Normal 8 10" xfId="669"/>
    <cellStyle name="Normal 8 11" xfId="918"/>
    <cellStyle name="Normal 8 2" xfId="670"/>
    <cellStyle name="Normal 8 3" xfId="671"/>
    <cellStyle name="Normal 8 4" xfId="672"/>
    <cellStyle name="Normal 8 5" xfId="673"/>
    <cellStyle name="Normal 8 6" xfId="674"/>
    <cellStyle name="Normal 8 7" xfId="675"/>
    <cellStyle name="Normal 8 8" xfId="676"/>
    <cellStyle name="Normal 8 9" xfId="677"/>
    <cellStyle name="Normal 82" xfId="29"/>
    <cellStyle name="Normal 85" xfId="48"/>
    <cellStyle name="Normal 87" xfId="55"/>
    <cellStyle name="Normal 9" xfId="678"/>
    <cellStyle name="Normal 9 10" xfId="679"/>
    <cellStyle name="Normal 9 11" xfId="920"/>
    <cellStyle name="Normal 9 2" xfId="680"/>
    <cellStyle name="Normal 9 2 2" xfId="56"/>
    <cellStyle name="Normal 9 3" xfId="681"/>
    <cellStyle name="Normal 9 4" xfId="682"/>
    <cellStyle name="Normal 9 5" xfId="683"/>
    <cellStyle name="Normal 9 6" xfId="684"/>
    <cellStyle name="Normal 9 7" xfId="685"/>
    <cellStyle name="Normal 9 8" xfId="686"/>
    <cellStyle name="Normal 9 9" xfId="687"/>
    <cellStyle name="Normal 90" xfId="21"/>
    <cellStyle name="Normal 91" xfId="27"/>
    <cellStyle name="Normal 95" xfId="26"/>
    <cellStyle name="Normale_ PESO ELETTR." xfId="688"/>
    <cellStyle name="Note 2" xfId="689"/>
    <cellStyle name="Œ…‹æØ‚è [0.00]_laroux" xfId="690"/>
    <cellStyle name="Œ…‹æØ‚è_laroux" xfId="691"/>
    <cellStyle name="oft Excel]_x000d__x000a_Comment=The open=/f lines load custom functions into the Paste Function list._x000d__x000a_Maximized=2_x000d__x000a_Basics=1_x000d__x000a_A" xfId="692"/>
    <cellStyle name="oft Excel]_x000d__x000a_Comment=The open=/f lines load custom functions into the Paste Function list._x000d__x000a_Maximized=3_x000d__x000a_Basics=1_x000d__x000a_A" xfId="693"/>
    <cellStyle name="omma [0]_Mktg Prog" xfId="694"/>
    <cellStyle name="ormal_Sheet1_1" xfId="695"/>
    <cellStyle name="Output 2" xfId="696"/>
    <cellStyle name="Percent [2]" xfId="697"/>
    <cellStyle name="Percent [2] 10" xfId="698"/>
    <cellStyle name="Percent [2] 2" xfId="699"/>
    <cellStyle name="Percent [2] 3" xfId="700"/>
    <cellStyle name="Percent [2] 3 2" xfId="701"/>
    <cellStyle name="Percent [2] 3 3" xfId="702"/>
    <cellStyle name="Percent [2] 4" xfId="703"/>
    <cellStyle name="Percent [2] 4 2" xfId="704"/>
    <cellStyle name="Percent [2] 4 3" xfId="705"/>
    <cellStyle name="Percent [2] 5" xfId="706"/>
    <cellStyle name="Percent [2] 5 2" xfId="707"/>
    <cellStyle name="Percent [2] 5 3" xfId="708"/>
    <cellStyle name="Percent [2] 6" xfId="709"/>
    <cellStyle name="Percent [2] 7" xfId="710"/>
    <cellStyle name="Percent [2] 8" xfId="711"/>
    <cellStyle name="Percent [2] 9" xfId="712"/>
    <cellStyle name="Percent 10 2" xfId="713"/>
    <cellStyle name="Percent 11 2" xfId="714"/>
    <cellStyle name="Percent 12 2" xfId="715"/>
    <cellStyle name="Percent 13 2" xfId="716"/>
    <cellStyle name="Percent 14 2" xfId="717"/>
    <cellStyle name="Percent 15" xfId="718"/>
    <cellStyle name="Percent 16" xfId="719"/>
    <cellStyle name="Percent 17" xfId="720"/>
    <cellStyle name="Percent 18" xfId="721"/>
    <cellStyle name="Percent 19" xfId="722"/>
    <cellStyle name="Percent 2" xfId="723"/>
    <cellStyle name="Percent 2 10" xfId="724"/>
    <cellStyle name="Percent 2 11" xfId="725"/>
    <cellStyle name="Percent 2 2" xfId="726"/>
    <cellStyle name="Percent 2 2 2" xfId="727"/>
    <cellStyle name="Percent 2 2 3" xfId="728"/>
    <cellStyle name="Percent 2 2 4" xfId="729"/>
    <cellStyle name="Percent 2 2 5" xfId="730"/>
    <cellStyle name="Percent 2 2 6" xfId="731"/>
    <cellStyle name="Percent 2 2 7" xfId="732"/>
    <cellStyle name="Percent 2 2 8" xfId="733"/>
    <cellStyle name="Percent 2 3" xfId="734"/>
    <cellStyle name="Percent 2 4" xfId="735"/>
    <cellStyle name="Percent 2 5" xfId="736"/>
    <cellStyle name="Percent 2 6" xfId="737"/>
    <cellStyle name="Percent 2 7" xfId="738"/>
    <cellStyle name="Percent 2 8" xfId="739"/>
    <cellStyle name="Percent 2 9" xfId="740"/>
    <cellStyle name="Percent 20" xfId="741"/>
    <cellStyle name="Percent 21" xfId="742"/>
    <cellStyle name="Percent 3" xfId="743"/>
    <cellStyle name="Percent 3 2" xfId="744"/>
    <cellStyle name="Percent 3 2 2" xfId="745"/>
    <cellStyle name="Percent 3 2 3" xfId="746"/>
    <cellStyle name="Percent 3 2 4" xfId="747"/>
    <cellStyle name="Percent 3 2 5" xfId="748"/>
    <cellStyle name="Percent 3 2 6" xfId="749"/>
    <cellStyle name="Percent 3 2 7" xfId="750"/>
    <cellStyle name="Percent 3 2 8" xfId="751"/>
    <cellStyle name="Percent 3 3" xfId="752"/>
    <cellStyle name="Percent 3 3 2" xfId="753"/>
    <cellStyle name="Percent 3 4" xfId="754"/>
    <cellStyle name="Percent 3 5" xfId="755"/>
    <cellStyle name="Percent 3 6" xfId="756"/>
    <cellStyle name="Percent 3 7" xfId="757"/>
    <cellStyle name="Percent 4" xfId="758"/>
    <cellStyle name="Percent 4 2" xfId="759"/>
    <cellStyle name="Percent 4 2 2" xfId="760"/>
    <cellStyle name="Percent 4 3" xfId="761"/>
    <cellStyle name="Percent 4 4" xfId="762"/>
    <cellStyle name="Percent 5" xfId="763"/>
    <cellStyle name="Percent 5 2" xfId="764"/>
    <cellStyle name="Percent 5 3" xfId="765"/>
    <cellStyle name="Percent 5 4" xfId="766"/>
    <cellStyle name="Percent 6" xfId="767"/>
    <cellStyle name="Percent 7" xfId="902"/>
    <cellStyle name="Percent 7 2" xfId="768"/>
    <cellStyle name="Percent 8 2" xfId="769"/>
    <cellStyle name="Percent 9 2" xfId="770"/>
    <cellStyle name="S—_x0008_" xfId="771"/>
    <cellStyle name="s]_x000d__x000a_spooler=yes_x000d__x000a_load=_x000d__x000a_Beep=yes_x000d__x000a_NullPort=None_x000d__x000a_BorderWidth=3_x000d__x000a_CursorBlinkRate=1200_x000d__x000a_DoubleClickSpeed=452_x000d__x000a_Programs=co" xfId="772"/>
    <cellStyle name="Siêu nối kết_Book1" xfId="773"/>
    <cellStyle name="style" xfId="774"/>
    <cellStyle name="Style 1" xfId="775"/>
    <cellStyle name="Style 2" xfId="776"/>
    <cellStyle name="Style 3" xfId="777"/>
    <cellStyle name="Style 4" xfId="778"/>
    <cellStyle name="Style 5" xfId="779"/>
    <cellStyle name="Style 6" xfId="780"/>
    <cellStyle name="Style 7" xfId="781"/>
    <cellStyle name="Style 8" xfId="782"/>
    <cellStyle name="Style 9" xfId="783"/>
    <cellStyle name="style_chau 14-3-2017" xfId="784"/>
    <cellStyle name="subhead" xfId="785"/>
    <cellStyle name="T" xfId="786"/>
    <cellStyle name="T 2" xfId="787"/>
    <cellStyle name="T_Book1" xfId="788"/>
    <cellStyle name="T_Book1_chau 14-3-2017" xfId="789"/>
    <cellStyle name="T_Book1_QD giao von CBDT 2016-theo Hieu gui PA 4 gui UB - sua 1" xfId="790"/>
    <cellStyle name="T_chau 14-3-2017" xfId="791"/>
    <cellStyle name="T_PL1_1" xfId="792"/>
    <cellStyle name="T_PL1_1_chau 14-3-2017" xfId="793"/>
    <cellStyle name="T_PL1_1_QD giao von CBDT 2016-theo Hieu gui PA 4 gui UB - sua 1" xfId="794"/>
    <cellStyle name="T_PL1_1-Dung" xfId="795"/>
    <cellStyle name="T_PL1_1-Dung_chau 14-3-2017" xfId="796"/>
    <cellStyle name="T_PL1_1-Dung_QD giao von CBDT 2016-theo Hieu gui PA 4 gui UB - sua 1" xfId="797"/>
    <cellStyle name="T_QD giao von CBDT 2016-theo Hieu gui PA 4 gui UB - sua 1" xfId="798"/>
    <cellStyle name="Title 2" xfId="805"/>
    <cellStyle name="Total 2" xfId="806"/>
    <cellStyle name="th" xfId="799"/>
    <cellStyle name="th 2" xfId="800"/>
    <cellStyle name="than" xfId="801"/>
    <cellStyle name="þ_x001d_ð·_x000c_æþ'_x000d_ßþU_x0001_Ø_x0005_ü_x0014__x0007__x0001__x0001_" xfId="802"/>
    <cellStyle name="þ_x001d_ðÇ%Uý—&amp;Hý9_x0008_Ÿ s_x000a__x0007__x0001__x0001_" xfId="804"/>
    <cellStyle name="þ_x001d_ðÇ%Uý—&amp;Hý9_x0008_Ÿ s_x000a__x0007__x0001__x0001_ 2" xfId="803"/>
    <cellStyle name="Valuta (0)_CALPREZZ" xfId="807"/>
    <cellStyle name="Valuta_ PESO ELETTR." xfId="808"/>
    <cellStyle name="viet" xfId="809"/>
    <cellStyle name="viet 2" xfId="810"/>
    <cellStyle name="viet2" xfId="811"/>
    <cellStyle name="viet2 2" xfId="812"/>
    <cellStyle name="Währung [0]_UXO VII" xfId="813"/>
    <cellStyle name="Währung_UXO VII" xfId="814"/>
    <cellStyle name="Warning Text 2" xfId="815"/>
    <cellStyle name=" [0.00]_ Att. 1- Cover" xfId="816"/>
    <cellStyle name="_ Att. 1- Cover" xfId="817"/>
    <cellStyle name="?_ Att. 1- Cover" xfId="818"/>
    <cellStyle name="똿뗦먛귟 [0.00]_PRODUCT DETAIL Q1" xfId="819"/>
    <cellStyle name="똿뗦먛귟_PRODUCT DETAIL Q1" xfId="820"/>
    <cellStyle name="믅됞 [0.00]_PRODUCT DETAIL Q1" xfId="821"/>
    <cellStyle name="믅됞_PRODUCT DETAIL Q1" xfId="822"/>
    <cellStyle name="백분율_95" xfId="823"/>
    <cellStyle name="뷭?_BOOKSHIP" xfId="824"/>
    <cellStyle name="콤마 [0]_ 비목별 월별기술 " xfId="825"/>
    <cellStyle name="콤마_ 비목별 월별기술 " xfId="826"/>
    <cellStyle name="통화 [0]_1202" xfId="827"/>
    <cellStyle name="통화_1202" xfId="828"/>
    <cellStyle name="표준_(정보부문)월별인원계획" xfId="829"/>
    <cellStyle name="一般_00Q3902REV.1" xfId="830"/>
    <cellStyle name="千分位[0]_00Q3902REV.1" xfId="831"/>
    <cellStyle name="千分位_00Q3902REV.1" xfId="832"/>
    <cellStyle name="桁区切り [0.00]_DISTRO" xfId="833"/>
    <cellStyle name="桁区切り_DISTRO" xfId="834"/>
    <cellStyle name="標準_BQ（業者）" xfId="835"/>
    <cellStyle name="貨幣 [0]_00Q3902REV.1" xfId="836"/>
    <cellStyle name="貨幣[0]_BRE" xfId="837"/>
    <cellStyle name="貨幣_00Q3902REV.1" xfId="838"/>
    <cellStyle name="通貨 [0.00]_DISTRO" xfId="839"/>
    <cellStyle name="通貨_DISTRO" xfId="840"/>
  </cellStyles>
  <dxfs count="0"/>
  <tableStyles count="0" defaultTableStyle="TableStyleMedium2" defaultPivotStyle="PivotStyleLight16"/>
  <colors>
    <mruColors>
      <color rgb="FFFFCCFF"/>
      <color rgb="FF0000FF"/>
      <color rgb="FF006600"/>
      <color rgb="FF99FF99"/>
      <color rgb="FFFFFFCC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O165"/>
  <sheetViews>
    <sheetView tabSelected="1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10" sqref="E10"/>
    </sheetView>
  </sheetViews>
  <sheetFormatPr defaultColWidth="9.109375" defaultRowHeight="15.6"/>
  <cols>
    <col min="1" max="1" width="5.5546875" style="1" customWidth="1"/>
    <col min="2" max="2" width="31.109375" style="1" customWidth="1"/>
    <col min="3" max="3" width="11" style="2" customWidth="1"/>
    <col min="4" max="4" width="10.5546875" style="2" customWidth="1"/>
    <col min="5" max="5" width="8.6640625" style="2" customWidth="1"/>
    <col min="6" max="6" width="6.44140625" style="2" customWidth="1"/>
    <col min="7" max="7" width="6.5546875" style="2" customWidth="1"/>
    <col min="8" max="8" width="6.88671875" style="2" customWidth="1"/>
    <col min="9" max="9" width="6.44140625" style="2" customWidth="1"/>
    <col min="10" max="10" width="7.44140625" style="2" customWidth="1"/>
    <col min="11" max="11" width="10" style="2" customWidth="1"/>
    <col min="12" max="12" width="9.6640625" style="2" customWidth="1"/>
    <col min="13" max="13" width="8.6640625" style="2" customWidth="1"/>
    <col min="14" max="14" width="7.88671875" style="2" bestFit="1" customWidth="1"/>
    <col min="15" max="15" width="7.5546875" style="2" customWidth="1"/>
    <col min="16" max="16" width="11.5546875" style="2" customWidth="1"/>
    <col min="17" max="17" width="9.5546875" style="2" customWidth="1"/>
    <col min="18" max="18" width="10.44140625" style="2" customWidth="1"/>
    <col min="19" max="19" width="6.5546875" style="2" customWidth="1"/>
    <col min="20" max="20" width="6" style="2" customWidth="1"/>
    <col min="21" max="21" width="7.44140625" style="2" customWidth="1"/>
    <col min="22" max="22" width="7.33203125" style="2" customWidth="1"/>
    <col min="23" max="23" width="7.88671875" style="2" customWidth="1"/>
    <col min="24" max="24" width="8" style="2" customWidth="1"/>
    <col min="25" max="26" width="8.33203125" style="2" customWidth="1"/>
    <col min="27" max="27" width="9.109375" style="2" customWidth="1"/>
    <col min="28" max="28" width="9.5546875" style="2" customWidth="1"/>
    <col min="29" max="29" width="10.109375" style="1" customWidth="1"/>
    <col min="30" max="30" width="7.88671875" style="1" customWidth="1"/>
    <col min="31" max="31" width="8.33203125" style="1" customWidth="1"/>
    <col min="32" max="32" width="6.44140625" style="1" customWidth="1"/>
    <col min="33" max="33" width="6.5546875" style="1" customWidth="1"/>
    <col min="34" max="34" width="7.6640625" style="1" customWidth="1"/>
    <col min="35" max="36" width="6.44140625" style="1" customWidth="1"/>
    <col min="37" max="37" width="7.33203125" style="1" customWidth="1"/>
    <col min="38" max="38" width="6.6640625" style="1" customWidth="1"/>
    <col min="39" max="39" width="8.33203125" style="1" customWidth="1"/>
    <col min="40" max="40" width="8" style="1" customWidth="1"/>
    <col min="41" max="41" width="6.5546875" style="1" customWidth="1"/>
    <col min="42" max="16384" width="9.109375" style="1"/>
  </cols>
  <sheetData>
    <row r="1" spans="1:41" ht="17.399999999999999">
      <c r="A1" s="45" t="s">
        <v>173</v>
      </c>
      <c r="N1" s="9"/>
      <c r="O1" s="9" t="s">
        <v>172</v>
      </c>
      <c r="AN1" s="4"/>
      <c r="AO1" s="4"/>
    </row>
    <row r="2" spans="1:41" ht="45" customHeight="1">
      <c r="B2" s="48" t="s">
        <v>175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41" ht="16.8" customHeight="1">
      <c r="B3" s="49" t="s">
        <v>174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ht="16.8">
      <c r="B4" s="6"/>
      <c r="C4" s="11"/>
      <c r="D4" s="11"/>
      <c r="E4" s="11"/>
      <c r="F4" s="12"/>
      <c r="G4" s="12"/>
      <c r="H4" s="12"/>
      <c r="I4" s="12"/>
      <c r="J4" s="12"/>
      <c r="K4" s="12"/>
      <c r="L4" s="12"/>
      <c r="M4" s="12"/>
      <c r="N4" s="13"/>
      <c r="O4" s="13" t="s">
        <v>16</v>
      </c>
      <c r="P4" s="14"/>
      <c r="Q4" s="15"/>
      <c r="R4" s="15"/>
      <c r="S4" s="14"/>
      <c r="T4" s="14"/>
      <c r="U4" s="14"/>
      <c r="V4" s="14"/>
      <c r="W4" s="14"/>
      <c r="X4" s="14"/>
      <c r="Y4" s="14"/>
      <c r="Z4" s="14"/>
      <c r="AA4" s="14"/>
      <c r="AB4" s="14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41" s="16" customFormat="1" ht="20.25" customHeight="1">
      <c r="A5" s="46" t="s">
        <v>14</v>
      </c>
      <c r="B5" s="46" t="s">
        <v>19</v>
      </c>
      <c r="C5" s="47" t="s">
        <v>11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 t="s">
        <v>12</v>
      </c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6" t="s">
        <v>17</v>
      </c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</row>
    <row r="6" spans="1:41" s="16" customFormat="1" ht="38.25" customHeight="1">
      <c r="A6" s="46"/>
      <c r="B6" s="46"/>
      <c r="C6" s="47" t="s">
        <v>10</v>
      </c>
      <c r="D6" s="47" t="s">
        <v>168</v>
      </c>
      <c r="E6" s="47" t="s">
        <v>169</v>
      </c>
      <c r="F6" s="47" t="s">
        <v>34</v>
      </c>
      <c r="G6" s="47" t="s">
        <v>35</v>
      </c>
      <c r="H6" s="47" t="s">
        <v>170</v>
      </c>
      <c r="I6" s="47"/>
      <c r="J6" s="47"/>
      <c r="K6" s="47" t="s">
        <v>171</v>
      </c>
      <c r="L6" s="47"/>
      <c r="M6" s="47"/>
      <c r="N6" s="47" t="s">
        <v>13</v>
      </c>
      <c r="O6" s="47" t="s">
        <v>38</v>
      </c>
      <c r="P6" s="47" t="s">
        <v>10</v>
      </c>
      <c r="Q6" s="47" t="s">
        <v>168</v>
      </c>
      <c r="R6" s="47" t="s">
        <v>169</v>
      </c>
      <c r="S6" s="47" t="s">
        <v>34</v>
      </c>
      <c r="T6" s="47" t="s">
        <v>35</v>
      </c>
      <c r="U6" s="47" t="s">
        <v>170</v>
      </c>
      <c r="V6" s="47"/>
      <c r="W6" s="47"/>
      <c r="X6" s="47" t="s">
        <v>171</v>
      </c>
      <c r="Y6" s="47"/>
      <c r="Z6" s="47"/>
      <c r="AA6" s="47" t="s">
        <v>13</v>
      </c>
      <c r="AB6" s="47" t="s">
        <v>38</v>
      </c>
      <c r="AC6" s="46" t="s">
        <v>10</v>
      </c>
      <c r="AD6" s="47" t="s">
        <v>32</v>
      </c>
      <c r="AE6" s="47" t="s">
        <v>33</v>
      </c>
      <c r="AF6" s="46" t="s">
        <v>34</v>
      </c>
      <c r="AG6" s="46" t="s">
        <v>35</v>
      </c>
      <c r="AH6" s="47" t="s">
        <v>36</v>
      </c>
      <c r="AI6" s="47"/>
      <c r="AJ6" s="47"/>
      <c r="AK6" s="47" t="s">
        <v>37</v>
      </c>
      <c r="AL6" s="47"/>
      <c r="AM6" s="47"/>
      <c r="AN6" s="46" t="s">
        <v>13</v>
      </c>
      <c r="AO6" s="46" t="s">
        <v>38</v>
      </c>
    </row>
    <row r="7" spans="1:41" s="16" customFormat="1" ht="102.75" customHeight="1">
      <c r="A7" s="46"/>
      <c r="B7" s="46"/>
      <c r="C7" s="47"/>
      <c r="D7" s="47"/>
      <c r="E7" s="47"/>
      <c r="F7" s="47"/>
      <c r="G7" s="47"/>
      <c r="H7" s="17" t="s">
        <v>10</v>
      </c>
      <c r="I7" s="18" t="s">
        <v>3</v>
      </c>
      <c r="J7" s="18" t="s">
        <v>5</v>
      </c>
      <c r="K7" s="17" t="s">
        <v>10</v>
      </c>
      <c r="L7" s="18" t="s">
        <v>3</v>
      </c>
      <c r="M7" s="18" t="s">
        <v>5</v>
      </c>
      <c r="N7" s="47"/>
      <c r="O7" s="47"/>
      <c r="P7" s="47"/>
      <c r="Q7" s="47"/>
      <c r="R7" s="47"/>
      <c r="S7" s="47"/>
      <c r="T7" s="47"/>
      <c r="U7" s="17" t="s">
        <v>10</v>
      </c>
      <c r="V7" s="18" t="s">
        <v>3</v>
      </c>
      <c r="W7" s="18" t="s">
        <v>5</v>
      </c>
      <c r="X7" s="17" t="s">
        <v>10</v>
      </c>
      <c r="Y7" s="18" t="s">
        <v>3</v>
      </c>
      <c r="Z7" s="18" t="s">
        <v>5</v>
      </c>
      <c r="AA7" s="47"/>
      <c r="AB7" s="47"/>
      <c r="AC7" s="46"/>
      <c r="AD7" s="47"/>
      <c r="AE7" s="47"/>
      <c r="AF7" s="46"/>
      <c r="AG7" s="46"/>
      <c r="AH7" s="19" t="s">
        <v>10</v>
      </c>
      <c r="AI7" s="20" t="s">
        <v>3</v>
      </c>
      <c r="AJ7" s="20" t="s">
        <v>5</v>
      </c>
      <c r="AK7" s="19" t="s">
        <v>10</v>
      </c>
      <c r="AL7" s="20" t="s">
        <v>3</v>
      </c>
      <c r="AM7" s="20" t="s">
        <v>5</v>
      </c>
      <c r="AN7" s="46"/>
      <c r="AO7" s="46"/>
    </row>
    <row r="8" spans="1:41" s="5" customFormat="1" ht="20.399999999999999">
      <c r="A8" s="3" t="s">
        <v>0</v>
      </c>
      <c r="B8" s="3" t="s">
        <v>1</v>
      </c>
      <c r="C8" s="7" t="s">
        <v>39</v>
      </c>
      <c r="D8" s="7">
        <v>2</v>
      </c>
      <c r="E8" s="7">
        <v>3</v>
      </c>
      <c r="F8" s="7">
        <v>4</v>
      </c>
      <c r="G8" s="7">
        <v>5</v>
      </c>
      <c r="H8" s="7" t="s">
        <v>15</v>
      </c>
      <c r="I8" s="7">
        <v>7</v>
      </c>
      <c r="J8" s="7">
        <v>8</v>
      </c>
      <c r="K8" s="7" t="s">
        <v>40</v>
      </c>
      <c r="L8" s="7">
        <v>10</v>
      </c>
      <c r="M8" s="7">
        <v>11</v>
      </c>
      <c r="N8" s="7">
        <v>12</v>
      </c>
      <c r="O8" s="7">
        <v>13</v>
      </c>
      <c r="P8" s="7" t="s">
        <v>41</v>
      </c>
      <c r="Q8" s="7">
        <v>15</v>
      </c>
      <c r="R8" s="7">
        <v>16</v>
      </c>
      <c r="S8" s="7">
        <v>17</v>
      </c>
      <c r="T8" s="7">
        <v>18</v>
      </c>
      <c r="U8" s="7" t="s">
        <v>42</v>
      </c>
      <c r="V8" s="7">
        <v>20</v>
      </c>
      <c r="W8" s="7">
        <v>21</v>
      </c>
      <c r="X8" s="7" t="s">
        <v>43</v>
      </c>
      <c r="Y8" s="7">
        <v>23</v>
      </c>
      <c r="Z8" s="7">
        <v>24</v>
      </c>
      <c r="AA8" s="7">
        <v>25</v>
      </c>
      <c r="AB8" s="7">
        <v>26</v>
      </c>
      <c r="AC8" s="3" t="s">
        <v>44</v>
      </c>
      <c r="AD8" s="3" t="s">
        <v>45</v>
      </c>
      <c r="AE8" s="3" t="s">
        <v>46</v>
      </c>
      <c r="AF8" s="3" t="s">
        <v>47</v>
      </c>
      <c r="AG8" s="3" t="s">
        <v>48</v>
      </c>
      <c r="AH8" s="3" t="s">
        <v>49</v>
      </c>
      <c r="AI8" s="3" t="s">
        <v>50</v>
      </c>
      <c r="AJ8" s="3" t="s">
        <v>51</v>
      </c>
      <c r="AK8" s="3" t="s">
        <v>52</v>
      </c>
      <c r="AL8" s="3" t="s">
        <v>53</v>
      </c>
      <c r="AM8" s="3" t="s">
        <v>54</v>
      </c>
      <c r="AN8" s="3" t="s">
        <v>55</v>
      </c>
      <c r="AO8" s="3" t="s">
        <v>56</v>
      </c>
    </row>
    <row r="9" spans="1:41" s="16" customFormat="1" ht="19.5" customHeight="1">
      <c r="A9" s="21"/>
      <c r="B9" s="21" t="s">
        <v>20</v>
      </c>
      <c r="C9" s="22">
        <f t="shared" ref="C9:AB9" si="0">C10+C153</f>
        <v>5865589.6193610001</v>
      </c>
      <c r="D9" s="22">
        <f t="shared" si="0"/>
        <v>1483471</v>
      </c>
      <c r="E9" s="22">
        <f t="shared" si="0"/>
        <v>2087027.81244</v>
      </c>
      <c r="F9" s="22">
        <f t="shared" si="0"/>
        <v>0</v>
      </c>
      <c r="G9" s="22">
        <f t="shared" si="0"/>
        <v>1000</v>
      </c>
      <c r="H9" s="22">
        <f t="shared" si="0"/>
        <v>48690.767393000002</v>
      </c>
      <c r="I9" s="22">
        <f t="shared" si="0"/>
        <v>6776</v>
      </c>
      <c r="J9" s="22">
        <f t="shared" si="0"/>
        <v>41914.767393000002</v>
      </c>
      <c r="K9" s="22">
        <f t="shared" si="0"/>
        <v>1142286.0395279999</v>
      </c>
      <c r="L9" s="22">
        <f t="shared" si="0"/>
        <v>1120937</v>
      </c>
      <c r="M9" s="22">
        <f t="shared" si="0"/>
        <v>21349.039528000001</v>
      </c>
      <c r="N9" s="22">
        <f t="shared" si="0"/>
        <v>1103114</v>
      </c>
      <c r="O9" s="22">
        <f t="shared" si="0"/>
        <v>0</v>
      </c>
      <c r="P9" s="22">
        <f t="shared" si="0"/>
        <v>9565587.2575560026</v>
      </c>
      <c r="Q9" s="22">
        <f t="shared" si="0"/>
        <v>1332203.8344360001</v>
      </c>
      <c r="R9" s="22">
        <f t="shared" si="0"/>
        <v>1981876.2642290001</v>
      </c>
      <c r="S9" s="22">
        <f t="shared" si="0"/>
        <v>705.405348</v>
      </c>
      <c r="T9" s="22">
        <f t="shared" si="0"/>
        <v>1000</v>
      </c>
      <c r="U9" s="22">
        <f t="shared" si="0"/>
        <v>24861.067622000002</v>
      </c>
      <c r="V9" s="22">
        <f t="shared" si="0"/>
        <v>9126.7739999999994</v>
      </c>
      <c r="W9" s="22">
        <f t="shared" si="0"/>
        <v>15734.293622000001</v>
      </c>
      <c r="X9" s="22">
        <f t="shared" si="0"/>
        <v>1041829.784753</v>
      </c>
      <c r="Y9" s="22">
        <f t="shared" si="0"/>
        <v>1021036.8793329999</v>
      </c>
      <c r="Z9" s="22">
        <f t="shared" si="0"/>
        <v>20792.905420000003</v>
      </c>
      <c r="AA9" s="22">
        <f t="shared" si="0"/>
        <v>1586083.574395</v>
      </c>
      <c r="AB9" s="22">
        <f t="shared" si="0"/>
        <v>3597027.3267729999</v>
      </c>
      <c r="AC9" s="23">
        <f>IFERROR(P9/C9," ")</f>
        <v>1.6307972221551499</v>
      </c>
      <c r="AD9" s="23">
        <f t="shared" ref="AD9:AO11" si="1">IFERROR(Q9/D9," ")</f>
        <v>0.89803159915899944</v>
      </c>
      <c r="AE9" s="23">
        <f t="shared" si="1"/>
        <v>0.94961660425211847</v>
      </c>
      <c r="AF9" s="23" t="str">
        <f t="shared" si="1"/>
        <v xml:space="preserve"> </v>
      </c>
      <c r="AG9" s="23">
        <f t="shared" si="1"/>
        <v>1</v>
      </c>
      <c r="AH9" s="23">
        <f t="shared" si="1"/>
        <v>0.51059100016513892</v>
      </c>
      <c r="AI9" s="23">
        <f t="shared" si="1"/>
        <v>1.3469265053128689</v>
      </c>
      <c r="AJ9" s="23">
        <f t="shared" si="1"/>
        <v>0.37538783108283968</v>
      </c>
      <c r="AK9" s="23">
        <f t="shared" si="1"/>
        <v>0.91205683051461517</v>
      </c>
      <c r="AL9" s="23">
        <f t="shared" si="1"/>
        <v>0.91087802377207638</v>
      </c>
      <c r="AM9" s="23">
        <f t="shared" si="1"/>
        <v>0.97395039213494317</v>
      </c>
      <c r="AN9" s="23">
        <f t="shared" si="1"/>
        <v>1.4378238100459246</v>
      </c>
      <c r="AO9" s="23" t="str">
        <f>IFERROR(AB9/O9," ")</f>
        <v xml:space="preserve"> </v>
      </c>
    </row>
    <row r="10" spans="1:41" s="16" customFormat="1" ht="19.5" customHeight="1">
      <c r="A10" s="24" t="s">
        <v>0</v>
      </c>
      <c r="B10" s="24" t="s">
        <v>57</v>
      </c>
      <c r="C10" s="25">
        <f t="shared" ref="C10:AA10" si="2">C11+C146+C147+C148+C150+C151+C152</f>
        <v>4762475.6193610001</v>
      </c>
      <c r="D10" s="25">
        <f t="shared" si="2"/>
        <v>1483471</v>
      </c>
      <c r="E10" s="25">
        <f t="shared" si="2"/>
        <v>2087027.81244</v>
      </c>
      <c r="F10" s="25">
        <f t="shared" si="2"/>
        <v>0</v>
      </c>
      <c r="G10" s="25">
        <f t="shared" si="2"/>
        <v>1000</v>
      </c>
      <c r="H10" s="25">
        <f t="shared" si="2"/>
        <v>48690.767393000002</v>
      </c>
      <c r="I10" s="25">
        <f t="shared" si="2"/>
        <v>6776</v>
      </c>
      <c r="J10" s="25">
        <f t="shared" si="2"/>
        <v>41914.767393000002</v>
      </c>
      <c r="K10" s="25">
        <f t="shared" si="2"/>
        <v>1142286.0395279999</v>
      </c>
      <c r="L10" s="25">
        <f t="shared" si="2"/>
        <v>1120937</v>
      </c>
      <c r="M10" s="25">
        <f t="shared" si="2"/>
        <v>21349.039528000001</v>
      </c>
      <c r="N10" s="25">
        <f t="shared" si="2"/>
        <v>0</v>
      </c>
      <c r="O10" s="25">
        <f t="shared" si="2"/>
        <v>0</v>
      </c>
      <c r="P10" s="25">
        <f t="shared" si="2"/>
        <v>7985780.3350570016</v>
      </c>
      <c r="Q10" s="25">
        <f t="shared" si="2"/>
        <v>1332203.8344360001</v>
      </c>
      <c r="R10" s="25">
        <f t="shared" si="2"/>
        <v>1981876.2642290001</v>
      </c>
      <c r="S10" s="25">
        <f t="shared" si="2"/>
        <v>705.405348</v>
      </c>
      <c r="T10" s="25">
        <f t="shared" si="2"/>
        <v>1000</v>
      </c>
      <c r="U10" s="25">
        <f t="shared" si="2"/>
        <v>24861.067622000002</v>
      </c>
      <c r="V10" s="25">
        <f t="shared" si="2"/>
        <v>9126.7739999999994</v>
      </c>
      <c r="W10" s="25">
        <f t="shared" si="2"/>
        <v>15734.293622000001</v>
      </c>
      <c r="X10" s="25">
        <f t="shared" si="2"/>
        <v>1041829.784753</v>
      </c>
      <c r="Y10" s="25">
        <f t="shared" si="2"/>
        <v>1021036.8793329999</v>
      </c>
      <c r="Z10" s="25">
        <f t="shared" si="2"/>
        <v>20792.905420000003</v>
      </c>
      <c r="AA10" s="25">
        <f t="shared" si="2"/>
        <v>6276.6518960000003</v>
      </c>
      <c r="AB10" s="25">
        <f>AB11+AB146+AB147+AB148+AB150+AB151+AB152</f>
        <v>3597027.3267729999</v>
      </c>
      <c r="AC10" s="26">
        <f t="shared" ref="AC10:AC11" si="3">IFERROR(P10/C10," ")</f>
        <v>1.6768128539266904</v>
      </c>
      <c r="AD10" s="26">
        <f t="shared" si="1"/>
        <v>0.89803159915899944</v>
      </c>
      <c r="AE10" s="26">
        <f t="shared" si="1"/>
        <v>0.94961660425211847</v>
      </c>
      <c r="AF10" s="26" t="str">
        <f t="shared" si="1"/>
        <v xml:space="preserve"> </v>
      </c>
      <c r="AG10" s="26">
        <f t="shared" si="1"/>
        <v>1</v>
      </c>
      <c r="AH10" s="26">
        <f t="shared" si="1"/>
        <v>0.51059100016513892</v>
      </c>
      <c r="AI10" s="26">
        <f t="shared" si="1"/>
        <v>1.3469265053128689</v>
      </c>
      <c r="AJ10" s="26">
        <f t="shared" si="1"/>
        <v>0.37538783108283968</v>
      </c>
      <c r="AK10" s="26">
        <f t="shared" si="1"/>
        <v>0.91205683051461517</v>
      </c>
      <c r="AL10" s="26">
        <f t="shared" si="1"/>
        <v>0.91087802377207638</v>
      </c>
      <c r="AM10" s="26">
        <f t="shared" si="1"/>
        <v>0.97395039213494317</v>
      </c>
      <c r="AN10" s="26" t="str">
        <f t="shared" si="1"/>
        <v xml:space="preserve"> </v>
      </c>
      <c r="AO10" s="26" t="str">
        <f t="shared" si="1"/>
        <v xml:space="preserve"> </v>
      </c>
    </row>
    <row r="11" spans="1:41" s="16" customFormat="1" ht="16.5" customHeight="1">
      <c r="A11" s="27" t="s">
        <v>2</v>
      </c>
      <c r="B11" s="24" t="s">
        <v>58</v>
      </c>
      <c r="C11" s="25">
        <f t="shared" ref="C11:AB11" si="4">C12+C106</f>
        <v>4761042.2443610001</v>
      </c>
      <c r="D11" s="25">
        <f t="shared" si="4"/>
        <v>1483471</v>
      </c>
      <c r="E11" s="25">
        <f t="shared" si="4"/>
        <v>2086594.43744</v>
      </c>
      <c r="F11" s="25">
        <f t="shared" si="4"/>
        <v>0</v>
      </c>
      <c r="G11" s="25">
        <f t="shared" si="4"/>
        <v>0</v>
      </c>
      <c r="H11" s="25">
        <f t="shared" si="4"/>
        <v>48690.767393000002</v>
      </c>
      <c r="I11" s="25">
        <f t="shared" si="4"/>
        <v>6776</v>
      </c>
      <c r="J11" s="25">
        <f t="shared" si="4"/>
        <v>41914.767393000002</v>
      </c>
      <c r="K11" s="25">
        <f t="shared" si="4"/>
        <v>1142286.0395279999</v>
      </c>
      <c r="L11" s="25">
        <f t="shared" si="4"/>
        <v>1120937</v>
      </c>
      <c r="M11" s="25">
        <f t="shared" si="4"/>
        <v>21349.039528000001</v>
      </c>
      <c r="N11" s="25">
        <f t="shared" si="4"/>
        <v>0</v>
      </c>
      <c r="O11" s="25">
        <f t="shared" si="4"/>
        <v>0</v>
      </c>
      <c r="P11" s="25">
        <f t="shared" si="4"/>
        <v>4432274.4450830016</v>
      </c>
      <c r="Q11" s="25">
        <f t="shared" si="4"/>
        <v>1332203.8344360001</v>
      </c>
      <c r="R11" s="25">
        <f t="shared" si="4"/>
        <v>1981442.8892290001</v>
      </c>
      <c r="S11" s="25">
        <f t="shared" si="4"/>
        <v>0</v>
      </c>
      <c r="T11" s="25">
        <f t="shared" si="4"/>
        <v>0</v>
      </c>
      <c r="U11" s="25">
        <f t="shared" si="4"/>
        <v>24861.067622000002</v>
      </c>
      <c r="V11" s="25">
        <f t="shared" si="4"/>
        <v>9126.7739999999994</v>
      </c>
      <c r="W11" s="25">
        <f t="shared" si="4"/>
        <v>15734.293622000001</v>
      </c>
      <c r="X11" s="25">
        <f t="shared" si="4"/>
        <v>1041829.784753</v>
      </c>
      <c r="Y11" s="25">
        <f t="shared" si="4"/>
        <v>1021036.8793329999</v>
      </c>
      <c r="Z11" s="25">
        <f t="shared" si="4"/>
        <v>20792.905420000003</v>
      </c>
      <c r="AA11" s="25">
        <f t="shared" si="4"/>
        <v>0</v>
      </c>
      <c r="AB11" s="25">
        <f t="shared" si="4"/>
        <v>51936.869042999999</v>
      </c>
      <c r="AC11" s="26">
        <f t="shared" si="3"/>
        <v>0.9309462545375663</v>
      </c>
      <c r="AD11" s="26">
        <f t="shared" si="1"/>
        <v>0.89803159915899944</v>
      </c>
      <c r="AE11" s="26">
        <f t="shared" si="1"/>
        <v>0.94960613987833298</v>
      </c>
      <c r="AF11" s="26" t="str">
        <f t="shared" si="1"/>
        <v xml:space="preserve"> </v>
      </c>
      <c r="AG11" s="26" t="str">
        <f t="shared" si="1"/>
        <v xml:space="preserve"> </v>
      </c>
      <c r="AH11" s="26">
        <f t="shared" si="1"/>
        <v>0.51059100016513892</v>
      </c>
      <c r="AI11" s="26">
        <f t="shared" si="1"/>
        <v>1.3469265053128689</v>
      </c>
      <c r="AJ11" s="26">
        <f t="shared" si="1"/>
        <v>0.37538783108283968</v>
      </c>
      <c r="AK11" s="26">
        <f t="shared" si="1"/>
        <v>0.91205683051461517</v>
      </c>
      <c r="AL11" s="26">
        <f t="shared" si="1"/>
        <v>0.91087802377207638</v>
      </c>
      <c r="AM11" s="26">
        <f t="shared" si="1"/>
        <v>0.97395039213494317</v>
      </c>
      <c r="AN11" s="26" t="str">
        <f t="shared" si="1"/>
        <v xml:space="preserve"> </v>
      </c>
      <c r="AO11" s="26" t="str">
        <f t="shared" si="1"/>
        <v xml:space="preserve"> </v>
      </c>
    </row>
    <row r="12" spans="1:41" s="16" customFormat="1" ht="29.25" customHeight="1">
      <c r="A12" s="27" t="s">
        <v>121</v>
      </c>
      <c r="B12" s="24" t="s">
        <v>166</v>
      </c>
      <c r="C12" s="25">
        <f t="shared" ref="C12:AB12" si="5">SUM(C13:C105)</f>
        <v>3570065.43744</v>
      </c>
      <c r="D12" s="25">
        <f t="shared" si="5"/>
        <v>1483471</v>
      </c>
      <c r="E12" s="25">
        <f t="shared" si="5"/>
        <v>2086594.43744</v>
      </c>
      <c r="F12" s="25">
        <f t="shared" si="5"/>
        <v>0</v>
      </c>
      <c r="G12" s="25">
        <f t="shared" si="5"/>
        <v>0</v>
      </c>
      <c r="H12" s="25">
        <f t="shared" si="5"/>
        <v>0</v>
      </c>
      <c r="I12" s="25">
        <f t="shared" si="5"/>
        <v>0</v>
      </c>
      <c r="J12" s="25">
        <f t="shared" si="5"/>
        <v>0</v>
      </c>
      <c r="K12" s="25">
        <f t="shared" si="5"/>
        <v>0</v>
      </c>
      <c r="L12" s="25">
        <f t="shared" si="5"/>
        <v>0</v>
      </c>
      <c r="M12" s="25">
        <f t="shared" si="5"/>
        <v>0</v>
      </c>
      <c r="N12" s="25">
        <f t="shared" si="5"/>
        <v>0</v>
      </c>
      <c r="O12" s="25">
        <f t="shared" si="5"/>
        <v>0</v>
      </c>
      <c r="P12" s="25">
        <f t="shared" si="5"/>
        <v>3341138.7779300013</v>
      </c>
      <c r="Q12" s="25">
        <f t="shared" si="5"/>
        <v>1332203.8344360001</v>
      </c>
      <c r="R12" s="25">
        <f t="shared" si="5"/>
        <v>1981442.8892290001</v>
      </c>
      <c r="S12" s="25">
        <f t="shared" si="5"/>
        <v>0</v>
      </c>
      <c r="T12" s="25">
        <f t="shared" si="5"/>
        <v>0</v>
      </c>
      <c r="U12" s="25">
        <f t="shared" si="5"/>
        <v>0</v>
      </c>
      <c r="V12" s="25">
        <f t="shared" si="5"/>
        <v>0</v>
      </c>
      <c r="W12" s="25">
        <f t="shared" si="5"/>
        <v>0</v>
      </c>
      <c r="X12" s="25">
        <f t="shared" si="5"/>
        <v>0</v>
      </c>
      <c r="Y12" s="25">
        <f t="shared" si="5"/>
        <v>0</v>
      </c>
      <c r="Z12" s="25">
        <f t="shared" si="5"/>
        <v>0</v>
      </c>
      <c r="AA12" s="25">
        <f t="shared" si="5"/>
        <v>0</v>
      </c>
      <c r="AB12" s="25">
        <f t="shared" si="5"/>
        <v>27492.054265000002</v>
      </c>
      <c r="AC12" s="26">
        <f t="shared" ref="AC12:AC75" si="6">IFERROR(P12/C12," ")</f>
        <v>0.93587606067126994</v>
      </c>
      <c r="AD12" s="26">
        <f t="shared" ref="AD12:AD75" si="7">IFERROR(Q12/D12," ")</f>
        <v>0.89803159915899944</v>
      </c>
      <c r="AE12" s="26">
        <f t="shared" ref="AE12:AE75" si="8">IFERROR(R12/E12," ")</f>
        <v>0.94960613987833298</v>
      </c>
      <c r="AF12" s="26" t="str">
        <f t="shared" ref="AF12:AF75" si="9">IFERROR(S12/F12," ")</f>
        <v xml:space="preserve"> </v>
      </c>
      <c r="AG12" s="26" t="str">
        <f t="shared" ref="AG12:AG75" si="10">IFERROR(T12/G12," ")</f>
        <v xml:space="preserve"> </v>
      </c>
      <c r="AH12" s="26" t="str">
        <f t="shared" ref="AH12:AH75" si="11">IFERROR(U12/H12," ")</f>
        <v xml:space="preserve"> </v>
      </c>
      <c r="AI12" s="26" t="str">
        <f t="shared" ref="AI12:AI75" si="12">IFERROR(V12/I12," ")</f>
        <v xml:space="preserve"> </v>
      </c>
      <c r="AJ12" s="26" t="str">
        <f t="shared" ref="AJ12:AJ75" si="13">IFERROR(W12/J12," ")</f>
        <v xml:space="preserve"> </v>
      </c>
      <c r="AK12" s="26" t="str">
        <f t="shared" ref="AK12:AK75" si="14">IFERROR(X12/K12," ")</f>
        <v xml:space="preserve"> </v>
      </c>
      <c r="AL12" s="26" t="str">
        <f t="shared" ref="AL12:AL75" si="15">IFERROR(Y12/L12," ")</f>
        <v xml:space="preserve"> </v>
      </c>
      <c r="AM12" s="26" t="str">
        <f t="shared" ref="AM12:AM75" si="16">IFERROR(Z12/M12," ")</f>
        <v xml:space="preserve"> </v>
      </c>
      <c r="AN12" s="26" t="str">
        <f t="shared" ref="AN12:AN75" si="17">IFERROR(AA12/N12," ")</f>
        <v xml:space="preserve"> </v>
      </c>
      <c r="AO12" s="26" t="str">
        <f t="shared" ref="AO12:AO75" si="18">IFERROR(AB12/O12," ")</f>
        <v xml:space="preserve"> </v>
      </c>
    </row>
    <row r="13" spans="1:41" s="32" customFormat="1" ht="20.25" customHeight="1">
      <c r="A13" s="28">
        <v>1</v>
      </c>
      <c r="B13" s="29" t="s">
        <v>133</v>
      </c>
      <c r="C13" s="30">
        <f>SUM(D13:H13)+K13+SUM(N13:O13)</f>
        <v>14417.418459</v>
      </c>
      <c r="D13" s="30"/>
      <c r="E13" s="30">
        <v>14417.418459</v>
      </c>
      <c r="F13" s="30"/>
      <c r="G13" s="30"/>
      <c r="H13" s="30">
        <f>SUM(I13:J13)</f>
        <v>0</v>
      </c>
      <c r="I13" s="30"/>
      <c r="J13" s="30">
        <v>0</v>
      </c>
      <c r="K13" s="30">
        <f>SUM(L13:M13)</f>
        <v>0</v>
      </c>
      <c r="L13" s="30"/>
      <c r="M13" s="30"/>
      <c r="N13" s="30"/>
      <c r="O13" s="30"/>
      <c r="P13" s="30">
        <f>SUM(Q13:U13)+X13+SUM(AA13:AB13)</f>
        <v>13740.482554</v>
      </c>
      <c r="Q13" s="30"/>
      <c r="R13" s="30">
        <v>13548.148595000001</v>
      </c>
      <c r="S13" s="30"/>
      <c r="T13" s="30"/>
      <c r="U13" s="30">
        <f>SUM(V13:W13)</f>
        <v>0</v>
      </c>
      <c r="V13" s="30"/>
      <c r="W13" s="30">
        <v>0</v>
      </c>
      <c r="X13" s="30">
        <f>SUM(Y13:Z13)</f>
        <v>0</v>
      </c>
      <c r="Y13" s="30"/>
      <c r="Z13" s="30">
        <v>0</v>
      </c>
      <c r="AA13" s="30"/>
      <c r="AB13" s="30">
        <v>192.33395899999999</v>
      </c>
      <c r="AC13" s="31">
        <f t="shared" si="6"/>
        <v>0.95304735678408314</v>
      </c>
      <c r="AD13" s="31" t="str">
        <f t="shared" si="7"/>
        <v xml:space="preserve"> </v>
      </c>
      <c r="AE13" s="31">
        <f t="shared" si="8"/>
        <v>0.93970696858997227</v>
      </c>
      <c r="AF13" s="31" t="str">
        <f t="shared" si="9"/>
        <v xml:space="preserve"> </v>
      </c>
      <c r="AG13" s="31" t="str">
        <f t="shared" si="10"/>
        <v xml:space="preserve"> </v>
      </c>
      <c r="AH13" s="31" t="str">
        <f t="shared" si="11"/>
        <v xml:space="preserve"> </v>
      </c>
      <c r="AI13" s="31" t="str">
        <f t="shared" si="12"/>
        <v xml:space="preserve"> </v>
      </c>
      <c r="AJ13" s="31" t="str">
        <f t="shared" si="13"/>
        <v xml:space="preserve"> </v>
      </c>
      <c r="AK13" s="31" t="str">
        <f t="shared" si="14"/>
        <v xml:space="preserve"> </v>
      </c>
      <c r="AL13" s="31" t="str">
        <f t="shared" si="15"/>
        <v xml:space="preserve"> </v>
      </c>
      <c r="AM13" s="31" t="str">
        <f t="shared" si="16"/>
        <v xml:space="preserve"> </v>
      </c>
      <c r="AN13" s="31" t="str">
        <f t="shared" si="17"/>
        <v xml:space="preserve"> </v>
      </c>
      <c r="AO13" s="31" t="str">
        <f t="shared" si="18"/>
        <v xml:space="preserve"> </v>
      </c>
    </row>
    <row r="14" spans="1:41" s="32" customFormat="1" ht="15.75" customHeight="1">
      <c r="A14" s="28">
        <v>2</v>
      </c>
      <c r="B14" s="29" t="s">
        <v>59</v>
      </c>
      <c r="C14" s="30">
        <f t="shared" ref="C14:C81" si="19">SUM(D14:H14)+K14+SUM(N14:O14)</f>
        <v>20297.190446999997</v>
      </c>
      <c r="D14" s="30">
        <v>90</v>
      </c>
      <c r="E14" s="30">
        <f>20185.840447+21.35</f>
        <v>20207.190446999997</v>
      </c>
      <c r="F14" s="30"/>
      <c r="G14" s="30"/>
      <c r="H14" s="30">
        <f t="shared" ref="H14:H81" si="20">SUM(I14:J14)</f>
        <v>0</v>
      </c>
      <c r="I14" s="30"/>
      <c r="J14" s="30"/>
      <c r="K14" s="30">
        <f t="shared" ref="K14:K81" si="21">SUM(L14:M14)</f>
        <v>0</v>
      </c>
      <c r="L14" s="30"/>
      <c r="M14" s="30"/>
      <c r="N14" s="30"/>
      <c r="O14" s="30"/>
      <c r="P14" s="30">
        <f t="shared" ref="P14:P81" si="22">SUM(Q14:U14)+X14+SUM(AA14:AB14)</f>
        <v>20225.367946000002</v>
      </c>
      <c r="Q14" s="30">
        <v>89.364000000000004</v>
      </c>
      <c r="R14" s="30">
        <f>19727.708583+89.86472</f>
        <v>19817.573303000001</v>
      </c>
      <c r="S14" s="30"/>
      <c r="T14" s="30"/>
      <c r="U14" s="30">
        <f t="shared" ref="U14:U81" si="23">SUM(V14:W14)</f>
        <v>0</v>
      </c>
      <c r="V14" s="30"/>
      <c r="W14" s="30"/>
      <c r="X14" s="30">
        <f t="shared" ref="X14:X81" si="24">SUM(Y14:Z14)</f>
        <v>0</v>
      </c>
      <c r="Y14" s="30"/>
      <c r="Z14" s="30">
        <v>0</v>
      </c>
      <c r="AA14" s="30"/>
      <c r="AB14" s="30">
        <v>318.43064299999998</v>
      </c>
      <c r="AC14" s="31">
        <f t="shared" si="6"/>
        <v>0.99646145602330838</v>
      </c>
      <c r="AD14" s="31">
        <f t="shared" si="7"/>
        <v>0.99293333333333333</v>
      </c>
      <c r="AE14" s="31">
        <f t="shared" si="8"/>
        <v>0.98071888593211931</v>
      </c>
      <c r="AF14" s="31" t="str">
        <f t="shared" si="9"/>
        <v xml:space="preserve"> </v>
      </c>
      <c r="AG14" s="31" t="str">
        <f t="shared" si="10"/>
        <v xml:space="preserve"> </v>
      </c>
      <c r="AH14" s="31" t="str">
        <f t="shared" si="11"/>
        <v xml:space="preserve"> </v>
      </c>
      <c r="AI14" s="31" t="str">
        <f t="shared" si="12"/>
        <v xml:space="preserve"> </v>
      </c>
      <c r="AJ14" s="31" t="str">
        <f t="shared" si="13"/>
        <v xml:space="preserve"> </v>
      </c>
      <c r="AK14" s="31" t="str">
        <f t="shared" si="14"/>
        <v xml:space="preserve"> </v>
      </c>
      <c r="AL14" s="31" t="str">
        <f t="shared" si="15"/>
        <v xml:space="preserve"> </v>
      </c>
      <c r="AM14" s="31" t="str">
        <f t="shared" si="16"/>
        <v xml:space="preserve"> </v>
      </c>
      <c r="AN14" s="31" t="str">
        <f t="shared" si="17"/>
        <v xml:space="preserve"> </v>
      </c>
      <c r="AO14" s="31" t="str">
        <f t="shared" si="18"/>
        <v xml:space="preserve"> </v>
      </c>
    </row>
    <row r="15" spans="1:41" s="32" customFormat="1" ht="18" customHeight="1">
      <c r="A15" s="28">
        <v>3</v>
      </c>
      <c r="B15" s="29" t="s">
        <v>131</v>
      </c>
      <c r="C15" s="30">
        <f t="shared" si="19"/>
        <v>5526.8225000000002</v>
      </c>
      <c r="D15" s="30"/>
      <c r="E15" s="30">
        <v>5526.8225000000002</v>
      </c>
      <c r="F15" s="30"/>
      <c r="G15" s="30"/>
      <c r="H15" s="30">
        <f t="shared" si="20"/>
        <v>0</v>
      </c>
      <c r="I15" s="30"/>
      <c r="J15" s="30">
        <v>0</v>
      </c>
      <c r="K15" s="30">
        <f t="shared" si="21"/>
        <v>0</v>
      </c>
      <c r="L15" s="30"/>
      <c r="M15" s="30"/>
      <c r="N15" s="30"/>
      <c r="O15" s="30"/>
      <c r="P15" s="30">
        <f t="shared" si="22"/>
        <v>4550.1075170000004</v>
      </c>
      <c r="Q15" s="30"/>
      <c r="R15" s="30">
        <v>4549.7337170000001</v>
      </c>
      <c r="S15" s="30"/>
      <c r="T15" s="30"/>
      <c r="U15" s="30">
        <f t="shared" si="23"/>
        <v>0</v>
      </c>
      <c r="V15" s="30"/>
      <c r="W15" s="30">
        <v>0</v>
      </c>
      <c r="X15" s="30">
        <f t="shared" si="24"/>
        <v>0</v>
      </c>
      <c r="Y15" s="30"/>
      <c r="Z15" s="30">
        <v>0</v>
      </c>
      <c r="AA15" s="30"/>
      <c r="AB15" s="30">
        <v>0.37380000000000002</v>
      </c>
      <c r="AC15" s="31">
        <f t="shared" si="6"/>
        <v>0.82327730210260963</v>
      </c>
      <c r="AD15" s="31" t="str">
        <f t="shared" si="7"/>
        <v xml:space="preserve"> </v>
      </c>
      <c r="AE15" s="31">
        <f t="shared" si="8"/>
        <v>0.82320966830398479</v>
      </c>
      <c r="AF15" s="31" t="str">
        <f t="shared" si="9"/>
        <v xml:space="preserve"> </v>
      </c>
      <c r="AG15" s="31" t="str">
        <f t="shared" si="10"/>
        <v xml:space="preserve"> </v>
      </c>
      <c r="AH15" s="31" t="str">
        <f t="shared" si="11"/>
        <v xml:space="preserve"> </v>
      </c>
      <c r="AI15" s="31" t="str">
        <f t="shared" si="12"/>
        <v xml:space="preserve"> </v>
      </c>
      <c r="AJ15" s="31" t="str">
        <f t="shared" si="13"/>
        <v xml:space="preserve"> </v>
      </c>
      <c r="AK15" s="31" t="str">
        <f t="shared" si="14"/>
        <v xml:space="preserve"> </v>
      </c>
      <c r="AL15" s="31" t="str">
        <f t="shared" si="15"/>
        <v xml:space="preserve"> </v>
      </c>
      <c r="AM15" s="31" t="str">
        <f t="shared" si="16"/>
        <v xml:space="preserve"> </v>
      </c>
      <c r="AN15" s="31" t="str">
        <f t="shared" si="17"/>
        <v xml:space="preserve"> </v>
      </c>
      <c r="AO15" s="31" t="str">
        <f t="shared" si="18"/>
        <v xml:space="preserve"> </v>
      </c>
    </row>
    <row r="16" spans="1:41" s="32" customFormat="1" ht="12">
      <c r="A16" s="28">
        <v>4</v>
      </c>
      <c r="B16" s="29" t="s">
        <v>28</v>
      </c>
      <c r="C16" s="30">
        <f t="shared" si="19"/>
        <v>123034.825914</v>
      </c>
      <c r="D16" s="30">
        <v>34973</v>
      </c>
      <c r="E16" s="30">
        <f>88050.825914+11</f>
        <v>88061.825914000001</v>
      </c>
      <c r="F16" s="30"/>
      <c r="G16" s="30"/>
      <c r="H16" s="30">
        <f t="shared" si="20"/>
        <v>0</v>
      </c>
      <c r="I16" s="30"/>
      <c r="J16" s="30"/>
      <c r="K16" s="30">
        <f t="shared" si="21"/>
        <v>0</v>
      </c>
      <c r="L16" s="30"/>
      <c r="M16" s="30"/>
      <c r="N16" s="30"/>
      <c r="O16" s="30"/>
      <c r="P16" s="30">
        <f t="shared" si="22"/>
        <v>118829.91376</v>
      </c>
      <c r="Q16" s="30">
        <v>34972.999608999999</v>
      </c>
      <c r="R16" s="30">
        <v>83705.766768999994</v>
      </c>
      <c r="S16" s="30"/>
      <c r="T16" s="30"/>
      <c r="U16" s="30">
        <f t="shared" si="23"/>
        <v>0</v>
      </c>
      <c r="V16" s="30"/>
      <c r="W16" s="30">
        <v>0</v>
      </c>
      <c r="X16" s="30">
        <f t="shared" si="24"/>
        <v>0</v>
      </c>
      <c r="Y16" s="30"/>
      <c r="Z16" s="30">
        <v>0</v>
      </c>
      <c r="AA16" s="30"/>
      <c r="AB16" s="30">
        <v>151.14738199999999</v>
      </c>
      <c r="AC16" s="31">
        <f t="shared" si="6"/>
        <v>0.96582339900298475</v>
      </c>
      <c r="AD16" s="31">
        <f t="shared" si="7"/>
        <v>0.99999998881994678</v>
      </c>
      <c r="AE16" s="31">
        <f t="shared" si="8"/>
        <v>0.95053408103013814</v>
      </c>
      <c r="AF16" s="31" t="str">
        <f t="shared" si="9"/>
        <v xml:space="preserve"> </v>
      </c>
      <c r="AG16" s="31" t="str">
        <f t="shared" si="10"/>
        <v xml:space="preserve"> </v>
      </c>
      <c r="AH16" s="31" t="str">
        <f t="shared" si="11"/>
        <v xml:space="preserve"> </v>
      </c>
      <c r="AI16" s="31" t="str">
        <f t="shared" si="12"/>
        <v xml:space="preserve"> </v>
      </c>
      <c r="AJ16" s="31" t="str">
        <f t="shared" si="13"/>
        <v xml:space="preserve"> </v>
      </c>
      <c r="AK16" s="31" t="str">
        <f t="shared" si="14"/>
        <v xml:space="preserve"> </v>
      </c>
      <c r="AL16" s="31" t="str">
        <f t="shared" si="15"/>
        <v xml:space="preserve"> </v>
      </c>
      <c r="AM16" s="31" t="str">
        <f t="shared" si="16"/>
        <v xml:space="preserve"> </v>
      </c>
      <c r="AN16" s="31" t="str">
        <f t="shared" si="17"/>
        <v xml:space="preserve"> </v>
      </c>
      <c r="AO16" s="31" t="str">
        <f t="shared" si="18"/>
        <v xml:space="preserve"> </v>
      </c>
    </row>
    <row r="17" spans="1:41" s="32" customFormat="1" ht="15" customHeight="1">
      <c r="A17" s="28">
        <v>5</v>
      </c>
      <c r="B17" s="29" t="s">
        <v>60</v>
      </c>
      <c r="C17" s="30">
        <f t="shared" si="19"/>
        <v>9572.8850000000002</v>
      </c>
      <c r="D17" s="30">
        <v>1461</v>
      </c>
      <c r="E17" s="30">
        <v>8111.8850000000002</v>
      </c>
      <c r="F17" s="30"/>
      <c r="G17" s="30"/>
      <c r="H17" s="30">
        <f t="shared" si="20"/>
        <v>0</v>
      </c>
      <c r="I17" s="30"/>
      <c r="J17" s="30">
        <v>0</v>
      </c>
      <c r="K17" s="30">
        <f t="shared" si="21"/>
        <v>0</v>
      </c>
      <c r="L17" s="30"/>
      <c r="M17" s="30"/>
      <c r="N17" s="30"/>
      <c r="O17" s="30"/>
      <c r="P17" s="30">
        <f t="shared" si="22"/>
        <v>9416.8870530000004</v>
      </c>
      <c r="Q17" s="30">
        <v>1460.857186</v>
      </c>
      <c r="R17" s="30">
        <v>7938.9378349999997</v>
      </c>
      <c r="S17" s="30"/>
      <c r="T17" s="30"/>
      <c r="U17" s="30">
        <f t="shared" si="23"/>
        <v>0</v>
      </c>
      <c r="V17" s="30"/>
      <c r="W17" s="30">
        <v>0</v>
      </c>
      <c r="X17" s="30">
        <f t="shared" si="24"/>
        <v>0</v>
      </c>
      <c r="Y17" s="30"/>
      <c r="Z17" s="30">
        <v>0</v>
      </c>
      <c r="AA17" s="30"/>
      <c r="AB17" s="30">
        <v>17.092032</v>
      </c>
      <c r="AC17" s="31">
        <f t="shared" si="6"/>
        <v>0.98370418666890913</v>
      </c>
      <c r="AD17" s="31">
        <f t="shared" si="7"/>
        <v>0.99990224914442161</v>
      </c>
      <c r="AE17" s="31">
        <f t="shared" si="8"/>
        <v>0.97867978096336417</v>
      </c>
      <c r="AF17" s="31" t="str">
        <f t="shared" si="9"/>
        <v xml:space="preserve"> </v>
      </c>
      <c r="AG17" s="31" t="str">
        <f t="shared" si="10"/>
        <v xml:space="preserve"> </v>
      </c>
      <c r="AH17" s="31" t="str">
        <f t="shared" si="11"/>
        <v xml:space="preserve"> </v>
      </c>
      <c r="AI17" s="31" t="str">
        <f t="shared" si="12"/>
        <v xml:space="preserve"> </v>
      </c>
      <c r="AJ17" s="31" t="str">
        <f t="shared" si="13"/>
        <v xml:space="preserve"> </v>
      </c>
      <c r="AK17" s="31" t="str">
        <f t="shared" si="14"/>
        <v xml:space="preserve"> </v>
      </c>
      <c r="AL17" s="31" t="str">
        <f t="shared" si="15"/>
        <v xml:space="preserve"> </v>
      </c>
      <c r="AM17" s="31" t="str">
        <f t="shared" si="16"/>
        <v xml:space="preserve"> </v>
      </c>
      <c r="AN17" s="31" t="str">
        <f t="shared" si="17"/>
        <v xml:space="preserve"> </v>
      </c>
      <c r="AO17" s="31" t="str">
        <f t="shared" si="18"/>
        <v xml:space="preserve"> </v>
      </c>
    </row>
    <row r="18" spans="1:41" s="32" customFormat="1" ht="15" customHeight="1">
      <c r="A18" s="28">
        <v>6</v>
      </c>
      <c r="B18" s="29" t="s">
        <v>61</v>
      </c>
      <c r="C18" s="30">
        <f t="shared" si="19"/>
        <v>12650.891</v>
      </c>
      <c r="D18" s="30"/>
      <c r="E18" s="30">
        <v>12650.891</v>
      </c>
      <c r="F18" s="30"/>
      <c r="G18" s="30"/>
      <c r="H18" s="30">
        <f t="shared" si="20"/>
        <v>0</v>
      </c>
      <c r="I18" s="30"/>
      <c r="J18" s="30">
        <v>0</v>
      </c>
      <c r="K18" s="30">
        <f t="shared" si="21"/>
        <v>0</v>
      </c>
      <c r="L18" s="30"/>
      <c r="M18" s="30"/>
      <c r="N18" s="30"/>
      <c r="O18" s="30"/>
      <c r="P18" s="30">
        <f t="shared" si="22"/>
        <v>11879.093333000001</v>
      </c>
      <c r="Q18" s="30"/>
      <c r="R18" s="30">
        <v>11879.093031</v>
      </c>
      <c r="S18" s="30"/>
      <c r="T18" s="30"/>
      <c r="U18" s="30">
        <f t="shared" si="23"/>
        <v>0</v>
      </c>
      <c r="V18" s="30"/>
      <c r="W18" s="30">
        <v>0</v>
      </c>
      <c r="X18" s="30">
        <f t="shared" si="24"/>
        <v>0</v>
      </c>
      <c r="Y18" s="30"/>
      <c r="Z18" s="30">
        <v>0</v>
      </c>
      <c r="AA18" s="30"/>
      <c r="AB18" s="30">
        <v>3.0200000000000002E-4</v>
      </c>
      <c r="AC18" s="31">
        <f t="shared" si="6"/>
        <v>0.93899262376065062</v>
      </c>
      <c r="AD18" s="31" t="str">
        <f t="shared" si="7"/>
        <v xml:space="preserve"> </v>
      </c>
      <c r="AE18" s="31">
        <f t="shared" si="8"/>
        <v>0.93899259988881423</v>
      </c>
      <c r="AF18" s="31" t="str">
        <f t="shared" si="9"/>
        <v xml:space="preserve"> </v>
      </c>
      <c r="AG18" s="31" t="str">
        <f t="shared" si="10"/>
        <v xml:space="preserve"> </v>
      </c>
      <c r="AH18" s="31" t="str">
        <f t="shared" si="11"/>
        <v xml:space="preserve"> </v>
      </c>
      <c r="AI18" s="31" t="str">
        <f t="shared" si="12"/>
        <v xml:space="preserve"> </v>
      </c>
      <c r="AJ18" s="31" t="str">
        <f t="shared" si="13"/>
        <v xml:space="preserve"> </v>
      </c>
      <c r="AK18" s="31" t="str">
        <f t="shared" si="14"/>
        <v xml:space="preserve"> </v>
      </c>
      <c r="AL18" s="31" t="str">
        <f t="shared" si="15"/>
        <v xml:space="preserve"> </v>
      </c>
      <c r="AM18" s="31" t="str">
        <f t="shared" si="16"/>
        <v xml:space="preserve"> </v>
      </c>
      <c r="AN18" s="31" t="str">
        <f t="shared" si="17"/>
        <v xml:space="preserve"> </v>
      </c>
      <c r="AO18" s="31" t="str">
        <f t="shared" si="18"/>
        <v xml:space="preserve"> </v>
      </c>
    </row>
    <row r="19" spans="1:41" s="32" customFormat="1" ht="15" customHeight="1">
      <c r="A19" s="28">
        <v>7</v>
      </c>
      <c r="B19" s="29" t="s">
        <v>21</v>
      </c>
      <c r="C19" s="30">
        <f t="shared" si="19"/>
        <v>12483.212632000001</v>
      </c>
      <c r="D19" s="30"/>
      <c r="E19" s="30">
        <v>12483.212632000001</v>
      </c>
      <c r="F19" s="30"/>
      <c r="G19" s="30"/>
      <c r="H19" s="30">
        <f t="shared" si="20"/>
        <v>0</v>
      </c>
      <c r="I19" s="30"/>
      <c r="J19" s="30">
        <v>0</v>
      </c>
      <c r="K19" s="30">
        <f t="shared" si="21"/>
        <v>0</v>
      </c>
      <c r="L19" s="30"/>
      <c r="M19" s="30"/>
      <c r="N19" s="30"/>
      <c r="O19" s="30"/>
      <c r="P19" s="30">
        <f t="shared" si="22"/>
        <v>10335.456266000001</v>
      </c>
      <c r="Q19" s="30"/>
      <c r="R19" s="30">
        <v>10334.421156</v>
      </c>
      <c r="S19" s="30"/>
      <c r="T19" s="30"/>
      <c r="U19" s="30">
        <f t="shared" si="23"/>
        <v>0</v>
      </c>
      <c r="V19" s="30"/>
      <c r="W19" s="30">
        <v>0</v>
      </c>
      <c r="X19" s="30">
        <f t="shared" si="24"/>
        <v>0</v>
      </c>
      <c r="Y19" s="30"/>
      <c r="Z19" s="30">
        <v>0</v>
      </c>
      <c r="AA19" s="30"/>
      <c r="AB19" s="30">
        <v>1.03511</v>
      </c>
      <c r="AC19" s="31">
        <f t="shared" si="6"/>
        <v>0.82794842727469453</v>
      </c>
      <c r="AD19" s="31" t="str">
        <f t="shared" si="7"/>
        <v xml:space="preserve"> </v>
      </c>
      <c r="AE19" s="31">
        <f t="shared" si="8"/>
        <v>0.82786550711379403</v>
      </c>
      <c r="AF19" s="31" t="str">
        <f t="shared" si="9"/>
        <v xml:space="preserve"> </v>
      </c>
      <c r="AG19" s="31" t="str">
        <f t="shared" si="10"/>
        <v xml:space="preserve"> </v>
      </c>
      <c r="AH19" s="31" t="str">
        <f t="shared" si="11"/>
        <v xml:space="preserve"> </v>
      </c>
      <c r="AI19" s="31" t="str">
        <f t="shared" si="12"/>
        <v xml:space="preserve"> </v>
      </c>
      <c r="AJ19" s="31" t="str">
        <f t="shared" si="13"/>
        <v xml:space="preserve"> </v>
      </c>
      <c r="AK19" s="31" t="str">
        <f t="shared" si="14"/>
        <v xml:space="preserve"> </v>
      </c>
      <c r="AL19" s="31" t="str">
        <f t="shared" si="15"/>
        <v xml:space="preserve"> </v>
      </c>
      <c r="AM19" s="31" t="str">
        <f t="shared" si="16"/>
        <v xml:space="preserve"> </v>
      </c>
      <c r="AN19" s="31" t="str">
        <f t="shared" si="17"/>
        <v xml:space="preserve"> </v>
      </c>
      <c r="AO19" s="31" t="str">
        <f t="shared" si="18"/>
        <v xml:space="preserve"> </v>
      </c>
    </row>
    <row r="20" spans="1:41" s="32" customFormat="1" ht="14.25" customHeight="1">
      <c r="A20" s="28">
        <v>8</v>
      </c>
      <c r="B20" s="29" t="s">
        <v>134</v>
      </c>
      <c r="C20" s="30">
        <f t="shared" si="19"/>
        <v>14980.561631</v>
      </c>
      <c r="D20" s="30"/>
      <c r="E20" s="30">
        <v>14980.561631</v>
      </c>
      <c r="F20" s="30"/>
      <c r="G20" s="30"/>
      <c r="H20" s="30">
        <f t="shared" si="20"/>
        <v>0</v>
      </c>
      <c r="I20" s="30"/>
      <c r="J20" s="30">
        <v>0</v>
      </c>
      <c r="K20" s="30">
        <f t="shared" si="21"/>
        <v>0</v>
      </c>
      <c r="L20" s="30"/>
      <c r="M20" s="30"/>
      <c r="N20" s="30"/>
      <c r="O20" s="30"/>
      <c r="P20" s="30">
        <f t="shared" si="22"/>
        <v>13994.501883000001</v>
      </c>
      <c r="Q20" s="30"/>
      <c r="R20" s="30">
        <v>13977.051544</v>
      </c>
      <c r="S20" s="30"/>
      <c r="T20" s="30"/>
      <c r="U20" s="30">
        <f t="shared" si="23"/>
        <v>0</v>
      </c>
      <c r="V20" s="30"/>
      <c r="W20" s="30">
        <v>0</v>
      </c>
      <c r="X20" s="30">
        <f t="shared" si="24"/>
        <v>0</v>
      </c>
      <c r="Y20" s="30"/>
      <c r="Z20" s="30">
        <v>0</v>
      </c>
      <c r="AA20" s="30"/>
      <c r="AB20" s="30">
        <v>17.450339</v>
      </c>
      <c r="AC20" s="31">
        <f t="shared" si="6"/>
        <v>0.93417738451410937</v>
      </c>
      <c r="AD20" s="31" t="str">
        <f t="shared" si="7"/>
        <v xml:space="preserve"> </v>
      </c>
      <c r="AE20" s="31">
        <f t="shared" si="8"/>
        <v>0.93301251904178351</v>
      </c>
      <c r="AF20" s="31" t="str">
        <f t="shared" si="9"/>
        <v xml:space="preserve"> </v>
      </c>
      <c r="AG20" s="31" t="str">
        <f t="shared" si="10"/>
        <v xml:space="preserve"> </v>
      </c>
      <c r="AH20" s="31" t="str">
        <f t="shared" si="11"/>
        <v xml:space="preserve"> </v>
      </c>
      <c r="AI20" s="31" t="str">
        <f t="shared" si="12"/>
        <v xml:space="preserve"> </v>
      </c>
      <c r="AJ20" s="31" t="str">
        <f t="shared" si="13"/>
        <v xml:space="preserve"> </v>
      </c>
      <c r="AK20" s="31" t="str">
        <f t="shared" si="14"/>
        <v xml:space="preserve"> </v>
      </c>
      <c r="AL20" s="31" t="str">
        <f t="shared" si="15"/>
        <v xml:space="preserve"> </v>
      </c>
      <c r="AM20" s="31" t="str">
        <f t="shared" si="16"/>
        <v xml:space="preserve"> </v>
      </c>
      <c r="AN20" s="31" t="str">
        <f t="shared" si="17"/>
        <v xml:space="preserve"> </v>
      </c>
      <c r="AO20" s="31" t="str">
        <f t="shared" si="18"/>
        <v xml:space="preserve"> </v>
      </c>
    </row>
    <row r="21" spans="1:41" s="32" customFormat="1" ht="15" customHeight="1">
      <c r="A21" s="28">
        <v>9</v>
      </c>
      <c r="B21" s="29" t="s">
        <v>62</v>
      </c>
      <c r="C21" s="30">
        <f t="shared" si="19"/>
        <v>9653.8709999999992</v>
      </c>
      <c r="D21" s="30"/>
      <c r="E21" s="30">
        <v>9653.8709999999992</v>
      </c>
      <c r="F21" s="30"/>
      <c r="G21" s="30"/>
      <c r="H21" s="30">
        <f t="shared" si="20"/>
        <v>0</v>
      </c>
      <c r="I21" s="30"/>
      <c r="J21" s="30">
        <v>0</v>
      </c>
      <c r="K21" s="30">
        <f t="shared" si="21"/>
        <v>0</v>
      </c>
      <c r="L21" s="30"/>
      <c r="M21" s="30"/>
      <c r="N21" s="30"/>
      <c r="O21" s="30"/>
      <c r="P21" s="30">
        <f t="shared" si="22"/>
        <v>9361.8652580000016</v>
      </c>
      <c r="Q21" s="30"/>
      <c r="R21" s="30">
        <v>9325.0349760000008</v>
      </c>
      <c r="S21" s="30"/>
      <c r="T21" s="30"/>
      <c r="U21" s="30">
        <f t="shared" si="23"/>
        <v>0</v>
      </c>
      <c r="V21" s="30"/>
      <c r="W21" s="30">
        <v>0</v>
      </c>
      <c r="X21" s="30">
        <f t="shared" si="24"/>
        <v>0</v>
      </c>
      <c r="Y21" s="30"/>
      <c r="Z21" s="30">
        <v>0</v>
      </c>
      <c r="AA21" s="30"/>
      <c r="AB21" s="30">
        <v>36.830281999999997</v>
      </c>
      <c r="AC21" s="31">
        <f t="shared" si="6"/>
        <v>0.96975247110718621</v>
      </c>
      <c r="AD21" s="31" t="str">
        <f t="shared" si="7"/>
        <v xml:space="preserve"> </v>
      </c>
      <c r="AE21" s="31">
        <f t="shared" si="8"/>
        <v>0.96593739195396355</v>
      </c>
      <c r="AF21" s="31" t="str">
        <f t="shared" si="9"/>
        <v xml:space="preserve"> </v>
      </c>
      <c r="AG21" s="31" t="str">
        <f t="shared" si="10"/>
        <v xml:space="preserve"> </v>
      </c>
      <c r="AH21" s="31" t="str">
        <f t="shared" si="11"/>
        <v xml:space="preserve"> </v>
      </c>
      <c r="AI21" s="31" t="str">
        <f t="shared" si="12"/>
        <v xml:space="preserve"> </v>
      </c>
      <c r="AJ21" s="31" t="str">
        <f t="shared" si="13"/>
        <v xml:space="preserve"> </v>
      </c>
      <c r="AK21" s="31" t="str">
        <f t="shared" si="14"/>
        <v xml:space="preserve"> </v>
      </c>
      <c r="AL21" s="31" t="str">
        <f t="shared" si="15"/>
        <v xml:space="preserve"> </v>
      </c>
      <c r="AM21" s="31" t="str">
        <f t="shared" si="16"/>
        <v xml:space="preserve"> </v>
      </c>
      <c r="AN21" s="31" t="str">
        <f t="shared" si="17"/>
        <v xml:space="preserve"> </v>
      </c>
      <c r="AO21" s="31" t="str">
        <f t="shared" si="18"/>
        <v xml:space="preserve"> </v>
      </c>
    </row>
    <row r="22" spans="1:41" s="32" customFormat="1" ht="15" customHeight="1">
      <c r="A22" s="28">
        <v>10</v>
      </c>
      <c r="B22" s="29" t="s">
        <v>124</v>
      </c>
      <c r="C22" s="30">
        <f t="shared" si="19"/>
        <v>11258.2495</v>
      </c>
      <c r="D22" s="30"/>
      <c r="E22" s="30">
        <v>11258.2495</v>
      </c>
      <c r="F22" s="30"/>
      <c r="G22" s="30"/>
      <c r="H22" s="30">
        <f t="shared" si="20"/>
        <v>0</v>
      </c>
      <c r="I22" s="30"/>
      <c r="J22" s="30">
        <v>0</v>
      </c>
      <c r="K22" s="30">
        <f t="shared" si="21"/>
        <v>0</v>
      </c>
      <c r="L22" s="30"/>
      <c r="M22" s="30"/>
      <c r="N22" s="30"/>
      <c r="O22" s="30"/>
      <c r="P22" s="30">
        <f t="shared" si="22"/>
        <v>10298.255697999999</v>
      </c>
      <c r="Q22" s="30"/>
      <c r="R22" s="30">
        <v>10295.273870999999</v>
      </c>
      <c r="S22" s="30"/>
      <c r="T22" s="30"/>
      <c r="U22" s="30">
        <f t="shared" si="23"/>
        <v>0</v>
      </c>
      <c r="V22" s="30"/>
      <c r="W22" s="30">
        <v>0</v>
      </c>
      <c r="X22" s="30">
        <f t="shared" si="24"/>
        <v>0</v>
      </c>
      <c r="Y22" s="30"/>
      <c r="Z22" s="30">
        <v>0</v>
      </c>
      <c r="AA22" s="30"/>
      <c r="AB22" s="30">
        <v>2.981827</v>
      </c>
      <c r="AC22" s="31">
        <f t="shared" si="6"/>
        <v>0.91472974533030194</v>
      </c>
      <c r="AD22" s="31" t="str">
        <f t="shared" si="7"/>
        <v xml:space="preserve"> </v>
      </c>
      <c r="AE22" s="31">
        <f t="shared" si="8"/>
        <v>0.91446488825816119</v>
      </c>
      <c r="AF22" s="31" t="str">
        <f t="shared" si="9"/>
        <v xml:space="preserve"> </v>
      </c>
      <c r="AG22" s="31" t="str">
        <f t="shared" si="10"/>
        <v xml:space="preserve"> </v>
      </c>
      <c r="AH22" s="31" t="str">
        <f t="shared" si="11"/>
        <v xml:space="preserve"> </v>
      </c>
      <c r="AI22" s="31" t="str">
        <f t="shared" si="12"/>
        <v xml:space="preserve"> </v>
      </c>
      <c r="AJ22" s="31" t="str">
        <f t="shared" si="13"/>
        <v xml:space="preserve"> </v>
      </c>
      <c r="AK22" s="31" t="str">
        <f t="shared" si="14"/>
        <v xml:space="preserve"> </v>
      </c>
      <c r="AL22" s="31" t="str">
        <f t="shared" si="15"/>
        <v xml:space="preserve"> </v>
      </c>
      <c r="AM22" s="31" t="str">
        <f t="shared" si="16"/>
        <v xml:space="preserve"> </v>
      </c>
      <c r="AN22" s="31" t="str">
        <f t="shared" si="17"/>
        <v xml:space="preserve"> </v>
      </c>
      <c r="AO22" s="31" t="str">
        <f t="shared" si="18"/>
        <v xml:space="preserve"> </v>
      </c>
    </row>
    <row r="23" spans="1:41" s="32" customFormat="1" ht="15" customHeight="1">
      <c r="A23" s="28">
        <v>11</v>
      </c>
      <c r="B23" s="29" t="s">
        <v>132</v>
      </c>
      <c r="C23" s="30">
        <f t="shared" si="19"/>
        <v>184677.359</v>
      </c>
      <c r="D23" s="30"/>
      <c r="E23" s="30">
        <v>184677.359</v>
      </c>
      <c r="F23" s="30"/>
      <c r="G23" s="30"/>
      <c r="H23" s="30">
        <f t="shared" si="20"/>
        <v>0</v>
      </c>
      <c r="I23" s="30"/>
      <c r="J23" s="30">
        <v>0</v>
      </c>
      <c r="K23" s="30">
        <f t="shared" si="21"/>
        <v>0</v>
      </c>
      <c r="L23" s="30"/>
      <c r="M23" s="30"/>
      <c r="N23" s="30"/>
      <c r="O23" s="30"/>
      <c r="P23" s="30">
        <f t="shared" si="22"/>
        <v>184299.40554100001</v>
      </c>
      <c r="Q23" s="30"/>
      <c r="R23" s="30">
        <v>183866.44849000001</v>
      </c>
      <c r="S23" s="30"/>
      <c r="T23" s="30"/>
      <c r="U23" s="30">
        <f t="shared" si="23"/>
        <v>0</v>
      </c>
      <c r="V23" s="30"/>
      <c r="W23" s="30">
        <v>0</v>
      </c>
      <c r="X23" s="30">
        <f t="shared" si="24"/>
        <v>0</v>
      </c>
      <c r="Y23" s="30"/>
      <c r="Z23" s="30">
        <v>0</v>
      </c>
      <c r="AA23" s="30"/>
      <c r="AB23" s="30">
        <v>432.95705099999998</v>
      </c>
      <c r="AC23" s="31">
        <f t="shared" si="6"/>
        <v>0.99795343911648648</v>
      </c>
      <c r="AD23" s="31" t="str">
        <f t="shared" si="7"/>
        <v xml:space="preserve"> </v>
      </c>
      <c r="AE23" s="31">
        <f t="shared" si="8"/>
        <v>0.99560904209161893</v>
      </c>
      <c r="AF23" s="31" t="str">
        <f t="shared" si="9"/>
        <v xml:space="preserve"> </v>
      </c>
      <c r="AG23" s="31" t="str">
        <f t="shared" si="10"/>
        <v xml:space="preserve"> </v>
      </c>
      <c r="AH23" s="31" t="str">
        <f t="shared" si="11"/>
        <v xml:space="preserve"> </v>
      </c>
      <c r="AI23" s="31" t="str">
        <f t="shared" si="12"/>
        <v xml:space="preserve"> </v>
      </c>
      <c r="AJ23" s="31" t="str">
        <f t="shared" si="13"/>
        <v xml:space="preserve"> </v>
      </c>
      <c r="AK23" s="31" t="str">
        <f t="shared" si="14"/>
        <v xml:space="preserve"> </v>
      </c>
      <c r="AL23" s="31" t="str">
        <f t="shared" si="15"/>
        <v xml:space="preserve"> </v>
      </c>
      <c r="AM23" s="31" t="str">
        <f t="shared" si="16"/>
        <v xml:space="preserve"> </v>
      </c>
      <c r="AN23" s="31" t="str">
        <f t="shared" si="17"/>
        <v xml:space="preserve"> </v>
      </c>
      <c r="AO23" s="31" t="str">
        <f t="shared" si="18"/>
        <v xml:space="preserve"> </v>
      </c>
    </row>
    <row r="24" spans="1:41" s="32" customFormat="1" ht="15" customHeight="1">
      <c r="A24" s="28">
        <v>12</v>
      </c>
      <c r="B24" s="29" t="s">
        <v>22</v>
      </c>
      <c r="C24" s="30">
        <f t="shared" si="19"/>
        <v>353041.43909200002</v>
      </c>
      <c r="D24" s="30">
        <v>295</v>
      </c>
      <c r="E24" s="30">
        <f>351918.789092+827.65</f>
        <v>352746.43909200002</v>
      </c>
      <c r="F24" s="30"/>
      <c r="G24" s="30"/>
      <c r="H24" s="30">
        <f t="shared" si="20"/>
        <v>0</v>
      </c>
      <c r="I24" s="30"/>
      <c r="J24" s="30"/>
      <c r="K24" s="30">
        <f t="shared" si="21"/>
        <v>0</v>
      </c>
      <c r="L24" s="30"/>
      <c r="M24" s="30"/>
      <c r="N24" s="30"/>
      <c r="O24" s="30"/>
      <c r="P24" s="30">
        <f t="shared" si="22"/>
        <v>350293.06066299998</v>
      </c>
      <c r="Q24" s="30">
        <v>294.63683700000001</v>
      </c>
      <c r="R24" s="30">
        <v>346897.75480499998</v>
      </c>
      <c r="S24" s="30"/>
      <c r="T24" s="30"/>
      <c r="U24" s="30">
        <f t="shared" si="23"/>
        <v>0</v>
      </c>
      <c r="V24" s="30"/>
      <c r="W24" s="30">
        <v>0</v>
      </c>
      <c r="X24" s="30">
        <f t="shared" si="24"/>
        <v>0</v>
      </c>
      <c r="Y24" s="30"/>
      <c r="Z24" s="30">
        <v>0</v>
      </c>
      <c r="AA24" s="30"/>
      <c r="AB24" s="30">
        <v>3100.6690210000002</v>
      </c>
      <c r="AC24" s="31">
        <f t="shared" si="6"/>
        <v>0.99221513928770322</v>
      </c>
      <c r="AD24" s="31">
        <f t="shared" si="7"/>
        <v>0.99876893898305086</v>
      </c>
      <c r="AE24" s="31">
        <f t="shared" si="8"/>
        <v>0.98341957950856973</v>
      </c>
      <c r="AF24" s="31" t="str">
        <f t="shared" si="9"/>
        <v xml:space="preserve"> </v>
      </c>
      <c r="AG24" s="31" t="str">
        <f t="shared" si="10"/>
        <v xml:space="preserve"> </v>
      </c>
      <c r="AH24" s="31" t="str">
        <f t="shared" si="11"/>
        <v xml:space="preserve"> </v>
      </c>
      <c r="AI24" s="31" t="str">
        <f t="shared" si="12"/>
        <v xml:space="preserve"> </v>
      </c>
      <c r="AJ24" s="31" t="str">
        <f t="shared" si="13"/>
        <v xml:space="preserve"> </v>
      </c>
      <c r="AK24" s="31" t="str">
        <f t="shared" si="14"/>
        <v xml:space="preserve"> </v>
      </c>
      <c r="AL24" s="31" t="str">
        <f t="shared" si="15"/>
        <v xml:space="preserve"> </v>
      </c>
      <c r="AM24" s="31" t="str">
        <f t="shared" si="16"/>
        <v xml:space="preserve"> </v>
      </c>
      <c r="AN24" s="31" t="str">
        <f t="shared" si="17"/>
        <v xml:space="preserve"> </v>
      </c>
      <c r="AO24" s="31" t="str">
        <f t="shared" si="18"/>
        <v xml:space="preserve"> </v>
      </c>
    </row>
    <row r="25" spans="1:41" s="32" customFormat="1" ht="15" customHeight="1">
      <c r="A25" s="28">
        <v>13</v>
      </c>
      <c r="B25" s="29" t="s">
        <v>135</v>
      </c>
      <c r="C25" s="30">
        <f t="shared" si="19"/>
        <v>396362.63261999999</v>
      </c>
      <c r="D25" s="30"/>
      <c r="E25" s="30">
        <f>396324.63262+38</f>
        <v>396362.63261999999</v>
      </c>
      <c r="F25" s="30"/>
      <c r="G25" s="30"/>
      <c r="H25" s="30">
        <f t="shared" si="20"/>
        <v>0</v>
      </c>
      <c r="I25" s="30"/>
      <c r="J25" s="30"/>
      <c r="K25" s="30">
        <f t="shared" si="21"/>
        <v>0</v>
      </c>
      <c r="L25" s="30"/>
      <c r="M25" s="30"/>
      <c r="N25" s="30"/>
      <c r="O25" s="30"/>
      <c r="P25" s="30">
        <f t="shared" si="22"/>
        <v>378365.83798100002</v>
      </c>
      <c r="Q25" s="30"/>
      <c r="R25" s="30">
        <f>369188.506919+24.56</f>
        <v>369213.066919</v>
      </c>
      <c r="S25" s="30"/>
      <c r="T25" s="30"/>
      <c r="U25" s="30">
        <f t="shared" si="23"/>
        <v>0</v>
      </c>
      <c r="V25" s="30"/>
      <c r="W25" s="30"/>
      <c r="X25" s="30">
        <f t="shared" si="24"/>
        <v>0</v>
      </c>
      <c r="Y25" s="30"/>
      <c r="Z25" s="30">
        <v>0</v>
      </c>
      <c r="AA25" s="30"/>
      <c r="AB25" s="30">
        <v>9152.7710619999998</v>
      </c>
      <c r="AC25" s="31">
        <f t="shared" si="6"/>
        <v>0.95459512790083367</v>
      </c>
      <c r="AD25" s="31" t="str">
        <f t="shared" si="7"/>
        <v xml:space="preserve"> </v>
      </c>
      <c r="AE25" s="31">
        <f t="shared" si="8"/>
        <v>0.93150321582653139</v>
      </c>
      <c r="AF25" s="31" t="str">
        <f t="shared" si="9"/>
        <v xml:space="preserve"> </v>
      </c>
      <c r="AG25" s="31" t="str">
        <f t="shared" si="10"/>
        <v xml:space="preserve"> </v>
      </c>
      <c r="AH25" s="31" t="str">
        <f t="shared" si="11"/>
        <v xml:space="preserve"> </v>
      </c>
      <c r="AI25" s="31" t="str">
        <f t="shared" si="12"/>
        <v xml:space="preserve"> </v>
      </c>
      <c r="AJ25" s="31" t="str">
        <f t="shared" si="13"/>
        <v xml:space="preserve"> </v>
      </c>
      <c r="AK25" s="31" t="str">
        <f t="shared" si="14"/>
        <v xml:space="preserve"> </v>
      </c>
      <c r="AL25" s="31" t="str">
        <f t="shared" si="15"/>
        <v xml:space="preserve"> </v>
      </c>
      <c r="AM25" s="31" t="str">
        <f t="shared" si="16"/>
        <v xml:space="preserve"> </v>
      </c>
      <c r="AN25" s="31" t="str">
        <f t="shared" si="17"/>
        <v xml:space="preserve"> </v>
      </c>
      <c r="AO25" s="31" t="str">
        <f t="shared" si="18"/>
        <v xml:space="preserve"> </v>
      </c>
    </row>
    <row r="26" spans="1:41" s="32" customFormat="1" ht="20.25" customHeight="1">
      <c r="A26" s="28">
        <v>14</v>
      </c>
      <c r="B26" s="29" t="s">
        <v>136</v>
      </c>
      <c r="C26" s="30">
        <f t="shared" si="19"/>
        <v>106384.611946</v>
      </c>
      <c r="D26" s="30">
        <v>460</v>
      </c>
      <c r="E26" s="30">
        <f>105087.611946+837</f>
        <v>105924.611946</v>
      </c>
      <c r="F26" s="30"/>
      <c r="G26" s="30"/>
      <c r="H26" s="30">
        <f t="shared" si="20"/>
        <v>0</v>
      </c>
      <c r="I26" s="30"/>
      <c r="J26" s="30"/>
      <c r="K26" s="30">
        <f t="shared" si="21"/>
        <v>0</v>
      </c>
      <c r="L26" s="30"/>
      <c r="M26" s="30"/>
      <c r="N26" s="30"/>
      <c r="O26" s="30"/>
      <c r="P26" s="30">
        <f t="shared" si="22"/>
        <v>94346.304753999997</v>
      </c>
      <c r="Q26" s="30">
        <v>460</v>
      </c>
      <c r="R26" s="33">
        <v>93807.036488999991</v>
      </c>
      <c r="S26" s="30"/>
      <c r="T26" s="30"/>
      <c r="U26" s="30">
        <f t="shared" si="23"/>
        <v>0</v>
      </c>
      <c r="V26" s="30"/>
      <c r="W26" s="30">
        <v>0</v>
      </c>
      <c r="X26" s="30">
        <f t="shared" si="24"/>
        <v>0</v>
      </c>
      <c r="Y26" s="30"/>
      <c r="Z26" s="30">
        <v>0</v>
      </c>
      <c r="AA26" s="30"/>
      <c r="AB26" s="30">
        <v>79.268265</v>
      </c>
      <c r="AC26" s="31">
        <f t="shared" si="6"/>
        <v>0.88684164963528223</v>
      </c>
      <c r="AD26" s="31">
        <f t="shared" si="7"/>
        <v>1</v>
      </c>
      <c r="AE26" s="31">
        <f t="shared" si="8"/>
        <v>0.88560188954784647</v>
      </c>
      <c r="AF26" s="31" t="str">
        <f t="shared" si="9"/>
        <v xml:space="preserve"> </v>
      </c>
      <c r="AG26" s="31" t="str">
        <f t="shared" si="10"/>
        <v xml:space="preserve"> </v>
      </c>
      <c r="AH26" s="31" t="str">
        <f t="shared" si="11"/>
        <v xml:space="preserve"> </v>
      </c>
      <c r="AI26" s="31" t="str">
        <f t="shared" si="12"/>
        <v xml:space="preserve"> </v>
      </c>
      <c r="AJ26" s="31" t="str">
        <f t="shared" si="13"/>
        <v xml:space="preserve"> </v>
      </c>
      <c r="AK26" s="31" t="str">
        <f t="shared" si="14"/>
        <v xml:space="preserve"> </v>
      </c>
      <c r="AL26" s="31" t="str">
        <f t="shared" si="15"/>
        <v xml:space="preserve"> </v>
      </c>
      <c r="AM26" s="31" t="str">
        <f t="shared" si="16"/>
        <v xml:space="preserve"> </v>
      </c>
      <c r="AN26" s="31" t="str">
        <f t="shared" si="17"/>
        <v xml:space="preserve"> </v>
      </c>
      <c r="AO26" s="31" t="str">
        <f t="shared" si="18"/>
        <v xml:space="preserve"> </v>
      </c>
    </row>
    <row r="27" spans="1:41" s="32" customFormat="1" ht="20.25" customHeight="1">
      <c r="A27" s="28">
        <v>15</v>
      </c>
      <c r="B27" s="29" t="s">
        <v>29</v>
      </c>
      <c r="C27" s="30">
        <f t="shared" si="19"/>
        <v>69988.553708000007</v>
      </c>
      <c r="D27" s="30">
        <v>500</v>
      </c>
      <c r="E27" s="30">
        <f>69240.803708+247.75</f>
        <v>69488.553708000007</v>
      </c>
      <c r="F27" s="30"/>
      <c r="G27" s="30"/>
      <c r="H27" s="30">
        <f t="shared" si="20"/>
        <v>0</v>
      </c>
      <c r="I27" s="30"/>
      <c r="J27" s="30"/>
      <c r="K27" s="30">
        <f t="shared" si="21"/>
        <v>0</v>
      </c>
      <c r="L27" s="30"/>
      <c r="M27" s="30"/>
      <c r="N27" s="30"/>
      <c r="O27" s="30"/>
      <c r="P27" s="30">
        <f t="shared" si="22"/>
        <v>67702.181779000006</v>
      </c>
      <c r="Q27" s="30">
        <v>382.86349999999999</v>
      </c>
      <c r="R27" s="30">
        <f>66708.842904+11.62</f>
        <v>66720.462904</v>
      </c>
      <c r="S27" s="30"/>
      <c r="T27" s="30"/>
      <c r="U27" s="30">
        <f t="shared" si="23"/>
        <v>0</v>
      </c>
      <c r="V27" s="30"/>
      <c r="W27" s="30"/>
      <c r="X27" s="30">
        <f t="shared" si="24"/>
        <v>0</v>
      </c>
      <c r="Y27" s="30"/>
      <c r="Z27" s="30">
        <v>0</v>
      </c>
      <c r="AA27" s="30"/>
      <c r="AB27" s="30">
        <v>598.85537499999998</v>
      </c>
      <c r="AC27" s="31">
        <f t="shared" si="6"/>
        <v>0.967332202083515</v>
      </c>
      <c r="AD27" s="31">
        <f t="shared" si="7"/>
        <v>0.76572699999999994</v>
      </c>
      <c r="AE27" s="31">
        <f t="shared" si="8"/>
        <v>0.96016479468500837</v>
      </c>
      <c r="AF27" s="31" t="str">
        <f t="shared" si="9"/>
        <v xml:space="preserve"> </v>
      </c>
      <c r="AG27" s="31" t="str">
        <f t="shared" si="10"/>
        <v xml:space="preserve"> </v>
      </c>
      <c r="AH27" s="31" t="str">
        <f t="shared" si="11"/>
        <v xml:space="preserve"> </v>
      </c>
      <c r="AI27" s="31" t="str">
        <f t="shared" si="12"/>
        <v xml:space="preserve"> </v>
      </c>
      <c r="AJ27" s="31" t="str">
        <f t="shared" si="13"/>
        <v xml:space="preserve"> </v>
      </c>
      <c r="AK27" s="31" t="str">
        <f t="shared" si="14"/>
        <v xml:space="preserve"> </v>
      </c>
      <c r="AL27" s="31" t="str">
        <f t="shared" si="15"/>
        <v xml:space="preserve"> </v>
      </c>
      <c r="AM27" s="31" t="str">
        <f t="shared" si="16"/>
        <v xml:space="preserve"> </v>
      </c>
      <c r="AN27" s="31" t="str">
        <f t="shared" si="17"/>
        <v xml:space="preserve"> </v>
      </c>
      <c r="AO27" s="31" t="str">
        <f t="shared" si="18"/>
        <v xml:space="preserve"> </v>
      </c>
    </row>
    <row r="28" spans="1:41" s="32" customFormat="1" ht="20.25" customHeight="1">
      <c r="A28" s="28">
        <v>16</v>
      </c>
      <c r="B28" s="29" t="s">
        <v>24</v>
      </c>
      <c r="C28" s="30">
        <f t="shared" si="19"/>
        <v>38269.330556000001</v>
      </c>
      <c r="D28" s="30">
        <v>16343</v>
      </c>
      <c r="E28" s="30">
        <v>21926.330556000001</v>
      </c>
      <c r="F28" s="30"/>
      <c r="G28" s="30"/>
      <c r="H28" s="30">
        <f t="shared" si="20"/>
        <v>0</v>
      </c>
      <c r="I28" s="30"/>
      <c r="J28" s="30">
        <v>0</v>
      </c>
      <c r="K28" s="30">
        <f t="shared" si="21"/>
        <v>0</v>
      </c>
      <c r="L28" s="30"/>
      <c r="M28" s="30"/>
      <c r="N28" s="30"/>
      <c r="O28" s="30"/>
      <c r="P28" s="30">
        <f t="shared" si="22"/>
        <v>32502.613719000001</v>
      </c>
      <c r="Q28" s="30">
        <v>15068.707188999999</v>
      </c>
      <c r="R28" s="30">
        <v>17358.349875</v>
      </c>
      <c r="S28" s="30"/>
      <c r="T28" s="30"/>
      <c r="U28" s="30">
        <f t="shared" si="23"/>
        <v>0</v>
      </c>
      <c r="V28" s="30"/>
      <c r="W28" s="30">
        <v>0</v>
      </c>
      <c r="X28" s="30">
        <f t="shared" si="24"/>
        <v>0</v>
      </c>
      <c r="Y28" s="30"/>
      <c r="Z28" s="30">
        <v>0</v>
      </c>
      <c r="AA28" s="30"/>
      <c r="AB28" s="30">
        <v>75.556655000000006</v>
      </c>
      <c r="AC28" s="31">
        <f t="shared" si="6"/>
        <v>0.84931231476439106</v>
      </c>
      <c r="AD28" s="31">
        <f t="shared" si="7"/>
        <v>0.92202821935997059</v>
      </c>
      <c r="AE28" s="31">
        <f t="shared" si="8"/>
        <v>0.79166688793031981</v>
      </c>
      <c r="AF28" s="31" t="str">
        <f t="shared" si="9"/>
        <v xml:space="preserve"> </v>
      </c>
      <c r="AG28" s="31" t="str">
        <f t="shared" si="10"/>
        <v xml:space="preserve"> </v>
      </c>
      <c r="AH28" s="31" t="str">
        <f t="shared" si="11"/>
        <v xml:space="preserve"> </v>
      </c>
      <c r="AI28" s="31" t="str">
        <f t="shared" si="12"/>
        <v xml:space="preserve"> </v>
      </c>
      <c r="AJ28" s="31" t="str">
        <f t="shared" si="13"/>
        <v xml:space="preserve"> </v>
      </c>
      <c r="AK28" s="31" t="str">
        <f t="shared" si="14"/>
        <v xml:space="preserve"> </v>
      </c>
      <c r="AL28" s="31" t="str">
        <f t="shared" si="15"/>
        <v xml:space="preserve"> </v>
      </c>
      <c r="AM28" s="31" t="str">
        <f t="shared" si="16"/>
        <v xml:space="preserve"> </v>
      </c>
      <c r="AN28" s="31" t="str">
        <f t="shared" si="17"/>
        <v xml:space="preserve"> </v>
      </c>
      <c r="AO28" s="31" t="str">
        <f t="shared" si="18"/>
        <v xml:space="preserve"> </v>
      </c>
    </row>
    <row r="29" spans="1:41" s="32" customFormat="1" ht="20.25" customHeight="1">
      <c r="A29" s="28">
        <v>17</v>
      </c>
      <c r="B29" s="29" t="s">
        <v>25</v>
      </c>
      <c r="C29" s="30">
        <f t="shared" si="19"/>
        <v>43405.711934999999</v>
      </c>
      <c r="D29" s="30">
        <v>17956</v>
      </c>
      <c r="E29" s="30">
        <f>24928.711935+521</f>
        <v>25449.711934999999</v>
      </c>
      <c r="F29" s="30"/>
      <c r="G29" s="30"/>
      <c r="H29" s="30">
        <f t="shared" si="20"/>
        <v>0</v>
      </c>
      <c r="I29" s="30"/>
      <c r="J29" s="30"/>
      <c r="K29" s="30">
        <f t="shared" si="21"/>
        <v>0</v>
      </c>
      <c r="L29" s="30"/>
      <c r="M29" s="30"/>
      <c r="N29" s="30"/>
      <c r="O29" s="30"/>
      <c r="P29" s="30">
        <f t="shared" si="22"/>
        <v>43058.224317</v>
      </c>
      <c r="Q29" s="30">
        <v>17937.666997</v>
      </c>
      <c r="R29" s="30">
        <v>24560.773377000001</v>
      </c>
      <c r="S29" s="30"/>
      <c r="T29" s="30"/>
      <c r="U29" s="30">
        <f t="shared" si="23"/>
        <v>0</v>
      </c>
      <c r="V29" s="30"/>
      <c r="W29" s="30">
        <v>0</v>
      </c>
      <c r="X29" s="30">
        <f t="shared" si="24"/>
        <v>0</v>
      </c>
      <c r="Y29" s="30"/>
      <c r="Z29" s="30">
        <v>0</v>
      </c>
      <c r="AA29" s="30"/>
      <c r="AB29" s="30">
        <v>559.78394300000002</v>
      </c>
      <c r="AC29" s="31">
        <f t="shared" si="6"/>
        <v>0.99199442648192571</v>
      </c>
      <c r="AD29" s="31">
        <f t="shared" si="7"/>
        <v>0.99897900406549345</v>
      </c>
      <c r="AE29" s="31">
        <f t="shared" si="8"/>
        <v>0.96507078114399103</v>
      </c>
      <c r="AF29" s="31" t="str">
        <f t="shared" si="9"/>
        <v xml:space="preserve"> </v>
      </c>
      <c r="AG29" s="31" t="str">
        <f t="shared" si="10"/>
        <v xml:space="preserve"> </v>
      </c>
      <c r="AH29" s="31" t="str">
        <f t="shared" si="11"/>
        <v xml:space="preserve"> </v>
      </c>
      <c r="AI29" s="31" t="str">
        <f t="shared" si="12"/>
        <v xml:space="preserve"> </v>
      </c>
      <c r="AJ29" s="31" t="str">
        <f t="shared" si="13"/>
        <v xml:space="preserve"> </v>
      </c>
      <c r="AK29" s="31" t="str">
        <f t="shared" si="14"/>
        <v xml:space="preserve"> </v>
      </c>
      <c r="AL29" s="31" t="str">
        <f t="shared" si="15"/>
        <v xml:space="preserve"> </v>
      </c>
      <c r="AM29" s="31" t="str">
        <f t="shared" si="16"/>
        <v xml:space="preserve"> </v>
      </c>
      <c r="AN29" s="31" t="str">
        <f t="shared" si="17"/>
        <v xml:space="preserve"> </v>
      </c>
      <c r="AO29" s="31" t="str">
        <f t="shared" si="18"/>
        <v xml:space="preserve"> </v>
      </c>
    </row>
    <row r="30" spans="1:41" s="32" customFormat="1" ht="15.75" customHeight="1">
      <c r="A30" s="28">
        <v>18</v>
      </c>
      <c r="B30" s="29" t="s">
        <v>26</v>
      </c>
      <c r="C30" s="30">
        <f t="shared" si="19"/>
        <v>53316.125282000001</v>
      </c>
      <c r="D30" s="30">
        <v>7771</v>
      </c>
      <c r="E30" s="30">
        <v>45545.125282000001</v>
      </c>
      <c r="F30" s="30"/>
      <c r="G30" s="30"/>
      <c r="H30" s="30">
        <f t="shared" si="20"/>
        <v>0</v>
      </c>
      <c r="I30" s="30"/>
      <c r="J30" s="30">
        <v>0</v>
      </c>
      <c r="K30" s="30">
        <f t="shared" si="21"/>
        <v>0</v>
      </c>
      <c r="L30" s="30"/>
      <c r="M30" s="30"/>
      <c r="N30" s="30"/>
      <c r="O30" s="30"/>
      <c r="P30" s="30">
        <f t="shared" si="22"/>
        <v>46311.756809999992</v>
      </c>
      <c r="Q30" s="30">
        <v>7742.879696</v>
      </c>
      <c r="R30" s="30">
        <v>38252.494794999999</v>
      </c>
      <c r="S30" s="30"/>
      <c r="T30" s="30"/>
      <c r="U30" s="30">
        <f t="shared" si="23"/>
        <v>0</v>
      </c>
      <c r="V30" s="30"/>
      <c r="W30" s="30">
        <v>0</v>
      </c>
      <c r="X30" s="30">
        <f t="shared" si="24"/>
        <v>0</v>
      </c>
      <c r="Y30" s="30"/>
      <c r="Z30" s="30">
        <v>0</v>
      </c>
      <c r="AA30" s="30"/>
      <c r="AB30" s="30">
        <v>316.382319</v>
      </c>
      <c r="AC30" s="31">
        <f t="shared" si="6"/>
        <v>0.86862570310665943</v>
      </c>
      <c r="AD30" s="31">
        <f t="shared" si="7"/>
        <v>0.99638137897310508</v>
      </c>
      <c r="AE30" s="31">
        <f t="shared" si="8"/>
        <v>0.8398812070041195</v>
      </c>
      <c r="AF30" s="31" t="str">
        <f t="shared" si="9"/>
        <v xml:space="preserve"> </v>
      </c>
      <c r="AG30" s="31" t="str">
        <f t="shared" si="10"/>
        <v xml:space="preserve"> </v>
      </c>
      <c r="AH30" s="31" t="str">
        <f t="shared" si="11"/>
        <v xml:space="preserve"> </v>
      </c>
      <c r="AI30" s="31" t="str">
        <f t="shared" si="12"/>
        <v xml:space="preserve"> </v>
      </c>
      <c r="AJ30" s="31" t="str">
        <f t="shared" si="13"/>
        <v xml:space="preserve"> </v>
      </c>
      <c r="AK30" s="31" t="str">
        <f t="shared" si="14"/>
        <v xml:space="preserve"> </v>
      </c>
      <c r="AL30" s="31" t="str">
        <f t="shared" si="15"/>
        <v xml:space="preserve"> </v>
      </c>
      <c r="AM30" s="31" t="str">
        <f t="shared" si="16"/>
        <v xml:space="preserve"> </v>
      </c>
      <c r="AN30" s="31" t="str">
        <f t="shared" si="17"/>
        <v xml:space="preserve"> </v>
      </c>
      <c r="AO30" s="31" t="str">
        <f t="shared" si="18"/>
        <v xml:space="preserve"> </v>
      </c>
    </row>
    <row r="31" spans="1:41" s="32" customFormat="1" ht="15.75" customHeight="1">
      <c r="A31" s="28">
        <v>19</v>
      </c>
      <c r="B31" s="29" t="s">
        <v>64</v>
      </c>
      <c r="C31" s="30">
        <f t="shared" si="19"/>
        <v>7431.8050000000003</v>
      </c>
      <c r="D31" s="30"/>
      <c r="E31" s="30">
        <v>7431.8050000000003</v>
      </c>
      <c r="F31" s="30"/>
      <c r="G31" s="30"/>
      <c r="H31" s="30">
        <f t="shared" si="20"/>
        <v>0</v>
      </c>
      <c r="I31" s="30"/>
      <c r="J31" s="30">
        <v>0</v>
      </c>
      <c r="K31" s="30">
        <f t="shared" si="21"/>
        <v>0</v>
      </c>
      <c r="L31" s="30"/>
      <c r="M31" s="30"/>
      <c r="N31" s="30"/>
      <c r="O31" s="30"/>
      <c r="P31" s="30">
        <f t="shared" si="22"/>
        <v>7416.2259999999997</v>
      </c>
      <c r="Q31" s="30"/>
      <c r="R31" s="30">
        <v>7409.9499409999999</v>
      </c>
      <c r="S31" s="30"/>
      <c r="T31" s="30"/>
      <c r="U31" s="30">
        <f t="shared" si="23"/>
        <v>0</v>
      </c>
      <c r="V31" s="30"/>
      <c r="W31" s="30">
        <v>0</v>
      </c>
      <c r="X31" s="30">
        <f t="shared" si="24"/>
        <v>0</v>
      </c>
      <c r="Y31" s="30"/>
      <c r="Z31" s="30">
        <v>0</v>
      </c>
      <c r="AA31" s="30"/>
      <c r="AB31" s="30">
        <v>6.2760590000000001</v>
      </c>
      <c r="AC31" s="31">
        <f t="shared" si="6"/>
        <v>0.99790373940112786</v>
      </c>
      <c r="AD31" s="31" t="str">
        <f t="shared" si="7"/>
        <v xml:space="preserve"> </v>
      </c>
      <c r="AE31" s="31">
        <f t="shared" si="8"/>
        <v>0.99705925290020381</v>
      </c>
      <c r="AF31" s="31" t="str">
        <f t="shared" si="9"/>
        <v xml:space="preserve"> </v>
      </c>
      <c r="AG31" s="31" t="str">
        <f t="shared" si="10"/>
        <v xml:space="preserve"> </v>
      </c>
      <c r="AH31" s="31" t="str">
        <f t="shared" si="11"/>
        <v xml:space="preserve"> </v>
      </c>
      <c r="AI31" s="31" t="str">
        <f t="shared" si="12"/>
        <v xml:space="preserve"> </v>
      </c>
      <c r="AJ31" s="31" t="str">
        <f t="shared" si="13"/>
        <v xml:space="preserve"> </v>
      </c>
      <c r="AK31" s="31" t="str">
        <f t="shared" si="14"/>
        <v xml:space="preserve"> </v>
      </c>
      <c r="AL31" s="31" t="str">
        <f t="shared" si="15"/>
        <v xml:space="preserve"> </v>
      </c>
      <c r="AM31" s="31" t="str">
        <f t="shared" si="16"/>
        <v xml:space="preserve"> </v>
      </c>
      <c r="AN31" s="31" t="str">
        <f t="shared" si="17"/>
        <v xml:space="preserve"> </v>
      </c>
      <c r="AO31" s="31" t="str">
        <f t="shared" si="18"/>
        <v xml:space="preserve"> </v>
      </c>
    </row>
    <row r="32" spans="1:41" s="32" customFormat="1" ht="15.75" customHeight="1">
      <c r="A32" s="28">
        <v>20</v>
      </c>
      <c r="B32" s="29" t="s">
        <v>65</v>
      </c>
      <c r="C32" s="30">
        <f t="shared" si="19"/>
        <v>59944.1</v>
      </c>
      <c r="D32" s="30">
        <v>10000</v>
      </c>
      <c r="E32" s="30">
        <f>49901.1+43</f>
        <v>49944.1</v>
      </c>
      <c r="F32" s="30"/>
      <c r="G32" s="30"/>
      <c r="H32" s="30">
        <f t="shared" si="20"/>
        <v>0</v>
      </c>
      <c r="I32" s="30"/>
      <c r="J32" s="30">
        <v>0</v>
      </c>
      <c r="K32" s="30">
        <f t="shared" si="21"/>
        <v>0</v>
      </c>
      <c r="L32" s="30"/>
      <c r="M32" s="30"/>
      <c r="N32" s="30"/>
      <c r="O32" s="30"/>
      <c r="P32" s="30">
        <f t="shared" si="22"/>
        <v>63180.084000000003</v>
      </c>
      <c r="Q32" s="30">
        <v>13235.984</v>
      </c>
      <c r="R32" s="30">
        <f>38927.66+43</f>
        <v>38970.660000000003</v>
      </c>
      <c r="S32" s="30"/>
      <c r="T32" s="30"/>
      <c r="U32" s="30">
        <f t="shared" si="23"/>
        <v>0</v>
      </c>
      <c r="V32" s="30"/>
      <c r="W32" s="30">
        <v>0</v>
      </c>
      <c r="X32" s="30">
        <f t="shared" si="24"/>
        <v>0</v>
      </c>
      <c r="Y32" s="30"/>
      <c r="Z32" s="30"/>
      <c r="AA32" s="30"/>
      <c r="AB32" s="30">
        <v>10973.44</v>
      </c>
      <c r="AC32" s="31">
        <f t="shared" si="6"/>
        <v>1.0539833611648186</v>
      </c>
      <c r="AD32" s="31">
        <f t="shared" si="7"/>
        <v>1.3235984000000001</v>
      </c>
      <c r="AE32" s="31">
        <f t="shared" si="8"/>
        <v>0.78028555925524745</v>
      </c>
      <c r="AF32" s="31" t="str">
        <f t="shared" si="9"/>
        <v xml:space="preserve"> </v>
      </c>
      <c r="AG32" s="31" t="str">
        <f t="shared" si="10"/>
        <v xml:space="preserve"> </v>
      </c>
      <c r="AH32" s="31" t="str">
        <f t="shared" si="11"/>
        <v xml:space="preserve"> </v>
      </c>
      <c r="AI32" s="31" t="str">
        <f t="shared" si="12"/>
        <v xml:space="preserve"> </v>
      </c>
      <c r="AJ32" s="31" t="str">
        <f t="shared" si="13"/>
        <v xml:space="preserve"> </v>
      </c>
      <c r="AK32" s="31" t="str">
        <f t="shared" si="14"/>
        <v xml:space="preserve"> </v>
      </c>
      <c r="AL32" s="31" t="str">
        <f t="shared" si="15"/>
        <v xml:space="preserve"> </v>
      </c>
      <c r="AM32" s="31" t="str">
        <f t="shared" si="16"/>
        <v xml:space="preserve"> </v>
      </c>
      <c r="AN32" s="31" t="str">
        <f t="shared" si="17"/>
        <v xml:space="preserve"> </v>
      </c>
      <c r="AO32" s="31" t="str">
        <f t="shared" si="18"/>
        <v xml:space="preserve"> </v>
      </c>
    </row>
    <row r="33" spans="1:41" s="32" customFormat="1" ht="15.75" customHeight="1">
      <c r="A33" s="28">
        <v>21</v>
      </c>
      <c r="B33" s="29" t="s">
        <v>66</v>
      </c>
      <c r="C33" s="30">
        <f t="shared" si="19"/>
        <v>3227.2838999999999</v>
      </c>
      <c r="D33" s="30"/>
      <c r="E33" s="30">
        <v>3227.2838999999999</v>
      </c>
      <c r="F33" s="30"/>
      <c r="G33" s="30"/>
      <c r="H33" s="30">
        <f t="shared" si="20"/>
        <v>0</v>
      </c>
      <c r="I33" s="30"/>
      <c r="J33" s="30">
        <v>0</v>
      </c>
      <c r="K33" s="30">
        <f t="shared" si="21"/>
        <v>0</v>
      </c>
      <c r="L33" s="30"/>
      <c r="M33" s="30"/>
      <c r="N33" s="30"/>
      <c r="O33" s="30"/>
      <c r="P33" s="30">
        <f t="shared" si="22"/>
        <v>3145.3514879999998</v>
      </c>
      <c r="Q33" s="30"/>
      <c r="R33" s="30">
        <v>3080.3514879999998</v>
      </c>
      <c r="S33" s="30"/>
      <c r="T33" s="30"/>
      <c r="U33" s="30">
        <f t="shared" si="23"/>
        <v>0</v>
      </c>
      <c r="V33" s="30"/>
      <c r="W33" s="30">
        <v>0</v>
      </c>
      <c r="X33" s="30">
        <f t="shared" si="24"/>
        <v>0</v>
      </c>
      <c r="Y33" s="30"/>
      <c r="Z33" s="30">
        <v>0</v>
      </c>
      <c r="AA33" s="30"/>
      <c r="AB33" s="30">
        <v>65</v>
      </c>
      <c r="AC33" s="31">
        <f t="shared" si="6"/>
        <v>0.97461257994687112</v>
      </c>
      <c r="AD33" s="31" t="str">
        <f t="shared" si="7"/>
        <v xml:space="preserve"> </v>
      </c>
      <c r="AE33" s="31">
        <f t="shared" si="8"/>
        <v>0.95447180460324543</v>
      </c>
      <c r="AF33" s="31" t="str">
        <f t="shared" si="9"/>
        <v xml:space="preserve"> </v>
      </c>
      <c r="AG33" s="31" t="str">
        <f t="shared" si="10"/>
        <v xml:space="preserve"> </v>
      </c>
      <c r="AH33" s="31" t="str">
        <f t="shared" si="11"/>
        <v xml:space="preserve"> </v>
      </c>
      <c r="AI33" s="31" t="str">
        <f t="shared" si="12"/>
        <v xml:space="preserve"> </v>
      </c>
      <c r="AJ33" s="31" t="str">
        <f t="shared" si="13"/>
        <v xml:space="preserve"> </v>
      </c>
      <c r="AK33" s="31" t="str">
        <f t="shared" si="14"/>
        <v xml:space="preserve"> </v>
      </c>
      <c r="AL33" s="31" t="str">
        <f t="shared" si="15"/>
        <v xml:space="preserve"> </v>
      </c>
      <c r="AM33" s="31" t="str">
        <f t="shared" si="16"/>
        <v xml:space="preserve"> </v>
      </c>
      <c r="AN33" s="31" t="str">
        <f t="shared" si="17"/>
        <v xml:space="preserve"> </v>
      </c>
      <c r="AO33" s="31" t="str">
        <f t="shared" si="18"/>
        <v xml:space="preserve"> </v>
      </c>
    </row>
    <row r="34" spans="1:41" s="32" customFormat="1" ht="15.75" customHeight="1">
      <c r="A34" s="28">
        <v>22</v>
      </c>
      <c r="B34" s="29" t="s">
        <v>68</v>
      </c>
      <c r="C34" s="30">
        <f t="shared" si="19"/>
        <v>6119.4777000000004</v>
      </c>
      <c r="D34" s="30"/>
      <c r="E34" s="30">
        <v>6119.4777000000004</v>
      </c>
      <c r="F34" s="30"/>
      <c r="G34" s="30"/>
      <c r="H34" s="30">
        <f t="shared" si="20"/>
        <v>0</v>
      </c>
      <c r="I34" s="30"/>
      <c r="J34" s="30">
        <v>0</v>
      </c>
      <c r="K34" s="30">
        <f t="shared" si="21"/>
        <v>0</v>
      </c>
      <c r="L34" s="30"/>
      <c r="M34" s="30"/>
      <c r="N34" s="30"/>
      <c r="O34" s="30"/>
      <c r="P34" s="30">
        <f t="shared" si="22"/>
        <v>6029.1096340000004</v>
      </c>
      <c r="Q34" s="30"/>
      <c r="R34" s="33">
        <v>6029.1096340000004</v>
      </c>
      <c r="S34" s="30"/>
      <c r="T34" s="30"/>
      <c r="U34" s="30">
        <f t="shared" si="23"/>
        <v>0</v>
      </c>
      <c r="V34" s="30"/>
      <c r="W34" s="30">
        <v>0</v>
      </c>
      <c r="X34" s="30">
        <f t="shared" si="24"/>
        <v>0</v>
      </c>
      <c r="Y34" s="30"/>
      <c r="Z34" s="30">
        <v>0</v>
      </c>
      <c r="AA34" s="30"/>
      <c r="AB34" s="30">
        <v>0</v>
      </c>
      <c r="AC34" s="31">
        <f t="shared" si="6"/>
        <v>0.98523271585743344</v>
      </c>
      <c r="AD34" s="31" t="str">
        <f t="shared" si="7"/>
        <v xml:space="preserve"> </v>
      </c>
      <c r="AE34" s="31">
        <f t="shared" si="8"/>
        <v>0.98523271585743344</v>
      </c>
      <c r="AF34" s="31" t="str">
        <f t="shared" si="9"/>
        <v xml:space="preserve"> </v>
      </c>
      <c r="AG34" s="31" t="str">
        <f t="shared" si="10"/>
        <v xml:space="preserve"> </v>
      </c>
      <c r="AH34" s="31" t="str">
        <f t="shared" si="11"/>
        <v xml:space="preserve"> </v>
      </c>
      <c r="AI34" s="31" t="str">
        <f t="shared" si="12"/>
        <v xml:space="preserve"> </v>
      </c>
      <c r="AJ34" s="31" t="str">
        <f t="shared" si="13"/>
        <v xml:space="preserve"> </v>
      </c>
      <c r="AK34" s="31" t="str">
        <f t="shared" si="14"/>
        <v xml:space="preserve"> </v>
      </c>
      <c r="AL34" s="31" t="str">
        <f t="shared" si="15"/>
        <v xml:space="preserve"> </v>
      </c>
      <c r="AM34" s="31" t="str">
        <f t="shared" si="16"/>
        <v xml:space="preserve"> </v>
      </c>
      <c r="AN34" s="31" t="str">
        <f t="shared" si="17"/>
        <v xml:space="preserve"> </v>
      </c>
      <c r="AO34" s="31" t="str">
        <f t="shared" si="18"/>
        <v xml:space="preserve"> </v>
      </c>
    </row>
    <row r="35" spans="1:41" s="32" customFormat="1" ht="15.75" customHeight="1">
      <c r="A35" s="28">
        <v>23</v>
      </c>
      <c r="B35" s="29" t="s">
        <v>69</v>
      </c>
      <c r="C35" s="30">
        <f t="shared" si="19"/>
        <v>8699.9593320000004</v>
      </c>
      <c r="D35" s="30">
        <v>232</v>
      </c>
      <c r="E35" s="30">
        <v>8467.9593320000004</v>
      </c>
      <c r="F35" s="30"/>
      <c r="G35" s="30"/>
      <c r="H35" s="30">
        <f t="shared" si="20"/>
        <v>0</v>
      </c>
      <c r="I35" s="30"/>
      <c r="J35" s="30">
        <v>0</v>
      </c>
      <c r="K35" s="30">
        <f t="shared" si="21"/>
        <v>0</v>
      </c>
      <c r="L35" s="30"/>
      <c r="M35" s="30"/>
      <c r="N35" s="30"/>
      <c r="O35" s="30"/>
      <c r="P35" s="30">
        <f t="shared" si="22"/>
        <v>8662.1332920000004</v>
      </c>
      <c r="Q35" s="30">
        <v>231.721</v>
      </c>
      <c r="R35" s="30">
        <v>8429.1305250000005</v>
      </c>
      <c r="S35" s="30"/>
      <c r="T35" s="30"/>
      <c r="U35" s="30">
        <f t="shared" si="23"/>
        <v>0</v>
      </c>
      <c r="V35" s="30"/>
      <c r="W35" s="30">
        <v>0</v>
      </c>
      <c r="X35" s="30">
        <f t="shared" si="24"/>
        <v>0</v>
      </c>
      <c r="Y35" s="30"/>
      <c r="Z35" s="30">
        <v>0</v>
      </c>
      <c r="AA35" s="30"/>
      <c r="AB35" s="30">
        <v>1.2817670000000001</v>
      </c>
      <c r="AC35" s="31">
        <f t="shared" si="6"/>
        <v>0.995652158986437</v>
      </c>
      <c r="AD35" s="31">
        <f t="shared" si="7"/>
        <v>0.99879741379310349</v>
      </c>
      <c r="AE35" s="31">
        <f t="shared" si="8"/>
        <v>0.99541462051509055</v>
      </c>
      <c r="AF35" s="31" t="str">
        <f t="shared" si="9"/>
        <v xml:space="preserve"> </v>
      </c>
      <c r="AG35" s="31" t="str">
        <f t="shared" si="10"/>
        <v xml:space="preserve"> </v>
      </c>
      <c r="AH35" s="31" t="str">
        <f t="shared" si="11"/>
        <v xml:space="preserve"> </v>
      </c>
      <c r="AI35" s="31" t="str">
        <f t="shared" si="12"/>
        <v xml:space="preserve"> </v>
      </c>
      <c r="AJ35" s="31" t="str">
        <f t="shared" si="13"/>
        <v xml:space="preserve"> </v>
      </c>
      <c r="AK35" s="31" t="str">
        <f t="shared" si="14"/>
        <v xml:space="preserve"> </v>
      </c>
      <c r="AL35" s="31" t="str">
        <f t="shared" si="15"/>
        <v xml:space="preserve"> </v>
      </c>
      <c r="AM35" s="31" t="str">
        <f t="shared" si="16"/>
        <v xml:space="preserve"> </v>
      </c>
      <c r="AN35" s="31" t="str">
        <f t="shared" si="17"/>
        <v xml:space="preserve"> </v>
      </c>
      <c r="AO35" s="31" t="str">
        <f t="shared" si="18"/>
        <v xml:space="preserve"> </v>
      </c>
    </row>
    <row r="36" spans="1:41" s="32" customFormat="1" ht="15.75" customHeight="1">
      <c r="A36" s="28">
        <v>24</v>
      </c>
      <c r="B36" s="29" t="s">
        <v>70</v>
      </c>
      <c r="C36" s="30">
        <f t="shared" si="19"/>
        <v>3724.99415</v>
      </c>
      <c r="D36" s="30"/>
      <c r="E36" s="30">
        <v>3724.99415</v>
      </c>
      <c r="F36" s="30"/>
      <c r="G36" s="30"/>
      <c r="H36" s="30">
        <f t="shared" si="20"/>
        <v>0</v>
      </c>
      <c r="I36" s="30"/>
      <c r="J36" s="30">
        <v>0</v>
      </c>
      <c r="K36" s="30">
        <f t="shared" si="21"/>
        <v>0</v>
      </c>
      <c r="L36" s="30"/>
      <c r="M36" s="30"/>
      <c r="N36" s="30"/>
      <c r="O36" s="30"/>
      <c r="P36" s="30">
        <f t="shared" si="22"/>
        <v>3723.8631399999999</v>
      </c>
      <c r="Q36" s="30"/>
      <c r="R36" s="30">
        <v>3722.4245169999999</v>
      </c>
      <c r="S36" s="30"/>
      <c r="T36" s="30"/>
      <c r="U36" s="30">
        <f t="shared" si="23"/>
        <v>0</v>
      </c>
      <c r="V36" s="30"/>
      <c r="W36" s="30">
        <v>0</v>
      </c>
      <c r="X36" s="30">
        <f t="shared" si="24"/>
        <v>0</v>
      </c>
      <c r="Y36" s="30"/>
      <c r="Z36" s="30">
        <v>0</v>
      </c>
      <c r="AA36" s="30"/>
      <c r="AB36" s="30">
        <v>1.438623</v>
      </c>
      <c r="AC36" s="31">
        <f t="shared" si="6"/>
        <v>0.99969637267752487</v>
      </c>
      <c r="AD36" s="31" t="str">
        <f t="shared" si="7"/>
        <v xml:space="preserve"> </v>
      </c>
      <c r="AE36" s="31">
        <f t="shared" si="8"/>
        <v>0.99931016455421817</v>
      </c>
      <c r="AF36" s="31" t="str">
        <f t="shared" si="9"/>
        <v xml:space="preserve"> </v>
      </c>
      <c r="AG36" s="31" t="str">
        <f t="shared" si="10"/>
        <v xml:space="preserve"> </v>
      </c>
      <c r="AH36" s="31" t="str">
        <f t="shared" si="11"/>
        <v xml:space="preserve"> </v>
      </c>
      <c r="AI36" s="31" t="str">
        <f t="shared" si="12"/>
        <v xml:space="preserve"> </v>
      </c>
      <c r="AJ36" s="31" t="str">
        <f t="shared" si="13"/>
        <v xml:space="preserve"> </v>
      </c>
      <c r="AK36" s="31" t="str">
        <f t="shared" si="14"/>
        <v xml:space="preserve"> </v>
      </c>
      <c r="AL36" s="31" t="str">
        <f t="shared" si="15"/>
        <v xml:space="preserve"> </v>
      </c>
      <c r="AM36" s="31" t="str">
        <f t="shared" si="16"/>
        <v xml:space="preserve"> </v>
      </c>
      <c r="AN36" s="31" t="str">
        <f t="shared" si="17"/>
        <v xml:space="preserve"> </v>
      </c>
      <c r="AO36" s="31" t="str">
        <f t="shared" si="18"/>
        <v xml:space="preserve"> </v>
      </c>
    </row>
    <row r="37" spans="1:41" s="32" customFormat="1" ht="15" customHeight="1">
      <c r="A37" s="28">
        <v>25</v>
      </c>
      <c r="B37" s="29" t="s">
        <v>71</v>
      </c>
      <c r="C37" s="30">
        <f t="shared" si="19"/>
        <v>5522.6483099999996</v>
      </c>
      <c r="D37" s="30"/>
      <c r="E37" s="30">
        <v>5522.6483099999996</v>
      </c>
      <c r="F37" s="30"/>
      <c r="G37" s="30"/>
      <c r="H37" s="30">
        <f t="shared" si="20"/>
        <v>0</v>
      </c>
      <c r="I37" s="30"/>
      <c r="J37" s="30">
        <v>0</v>
      </c>
      <c r="K37" s="30">
        <f t="shared" si="21"/>
        <v>0</v>
      </c>
      <c r="L37" s="30"/>
      <c r="M37" s="30"/>
      <c r="N37" s="30"/>
      <c r="O37" s="30"/>
      <c r="P37" s="30">
        <f t="shared" si="22"/>
        <v>5221.8943659999995</v>
      </c>
      <c r="Q37" s="30"/>
      <c r="R37" s="30">
        <v>5212.9126489999999</v>
      </c>
      <c r="S37" s="30"/>
      <c r="T37" s="30"/>
      <c r="U37" s="30">
        <f t="shared" si="23"/>
        <v>0</v>
      </c>
      <c r="V37" s="30"/>
      <c r="W37" s="30">
        <v>0</v>
      </c>
      <c r="X37" s="30">
        <f t="shared" si="24"/>
        <v>0</v>
      </c>
      <c r="Y37" s="30"/>
      <c r="Z37" s="30">
        <v>0</v>
      </c>
      <c r="AA37" s="30"/>
      <c r="AB37" s="30">
        <v>8.9817169999999997</v>
      </c>
      <c r="AC37" s="31">
        <f t="shared" si="6"/>
        <v>0.94554171710419854</v>
      </c>
      <c r="AD37" s="31" t="str">
        <f t="shared" si="7"/>
        <v xml:space="preserve"> </v>
      </c>
      <c r="AE37" s="31">
        <f t="shared" si="8"/>
        <v>0.94391537472354459</v>
      </c>
      <c r="AF37" s="31" t="str">
        <f t="shared" si="9"/>
        <v xml:space="preserve"> </v>
      </c>
      <c r="AG37" s="31" t="str">
        <f t="shared" si="10"/>
        <v xml:space="preserve"> </v>
      </c>
      <c r="AH37" s="31" t="str">
        <f t="shared" si="11"/>
        <v xml:space="preserve"> </v>
      </c>
      <c r="AI37" s="31" t="str">
        <f t="shared" si="12"/>
        <v xml:space="preserve"> </v>
      </c>
      <c r="AJ37" s="31" t="str">
        <f t="shared" si="13"/>
        <v xml:space="preserve"> </v>
      </c>
      <c r="AK37" s="31" t="str">
        <f t="shared" si="14"/>
        <v xml:space="preserve"> </v>
      </c>
      <c r="AL37" s="31" t="str">
        <f t="shared" si="15"/>
        <v xml:space="preserve"> </v>
      </c>
      <c r="AM37" s="31" t="str">
        <f t="shared" si="16"/>
        <v xml:space="preserve"> </v>
      </c>
      <c r="AN37" s="31" t="str">
        <f t="shared" si="17"/>
        <v xml:space="preserve"> </v>
      </c>
      <c r="AO37" s="31" t="str">
        <f t="shared" si="18"/>
        <v xml:space="preserve"> </v>
      </c>
    </row>
    <row r="38" spans="1:41" s="32" customFormat="1" ht="15" customHeight="1">
      <c r="A38" s="28">
        <v>26</v>
      </c>
      <c r="B38" s="29" t="s">
        <v>72</v>
      </c>
      <c r="C38" s="30">
        <f t="shared" si="19"/>
        <v>2421.54</v>
      </c>
      <c r="D38" s="30"/>
      <c r="E38" s="30">
        <f>2388.54+33</f>
        <v>2421.54</v>
      </c>
      <c r="F38" s="30"/>
      <c r="G38" s="30"/>
      <c r="H38" s="30">
        <f t="shared" si="20"/>
        <v>0</v>
      </c>
      <c r="I38" s="30"/>
      <c r="J38" s="30">
        <v>0</v>
      </c>
      <c r="K38" s="30">
        <f t="shared" si="21"/>
        <v>0</v>
      </c>
      <c r="L38" s="30"/>
      <c r="M38" s="30"/>
      <c r="N38" s="30"/>
      <c r="O38" s="30"/>
      <c r="P38" s="30">
        <f t="shared" si="22"/>
        <v>2385.593155</v>
      </c>
      <c r="Q38" s="30"/>
      <c r="R38" s="30">
        <f>2352.593155+33</f>
        <v>2385.593155</v>
      </c>
      <c r="S38" s="30"/>
      <c r="T38" s="30"/>
      <c r="U38" s="30">
        <f t="shared" si="23"/>
        <v>0</v>
      </c>
      <c r="V38" s="30"/>
      <c r="W38" s="30">
        <v>0</v>
      </c>
      <c r="X38" s="30">
        <f t="shared" si="24"/>
        <v>0</v>
      </c>
      <c r="Y38" s="30"/>
      <c r="Z38" s="30"/>
      <c r="AA38" s="30"/>
      <c r="AB38" s="30">
        <v>0</v>
      </c>
      <c r="AC38" s="31">
        <f t="shared" si="6"/>
        <v>0.98515537839556644</v>
      </c>
      <c r="AD38" s="31" t="str">
        <f t="shared" si="7"/>
        <v xml:space="preserve"> </v>
      </c>
      <c r="AE38" s="31">
        <f t="shared" si="8"/>
        <v>0.98515537839556644</v>
      </c>
      <c r="AF38" s="31" t="str">
        <f t="shared" si="9"/>
        <v xml:space="preserve"> </v>
      </c>
      <c r="AG38" s="31" t="str">
        <f t="shared" si="10"/>
        <v xml:space="preserve"> </v>
      </c>
      <c r="AH38" s="31" t="str">
        <f t="shared" si="11"/>
        <v xml:space="preserve"> </v>
      </c>
      <c r="AI38" s="31" t="str">
        <f t="shared" si="12"/>
        <v xml:space="preserve"> </v>
      </c>
      <c r="AJ38" s="31" t="str">
        <f t="shared" si="13"/>
        <v xml:space="preserve"> </v>
      </c>
      <c r="AK38" s="31" t="str">
        <f t="shared" si="14"/>
        <v xml:space="preserve"> </v>
      </c>
      <c r="AL38" s="31" t="str">
        <f t="shared" si="15"/>
        <v xml:space="preserve"> </v>
      </c>
      <c r="AM38" s="31" t="str">
        <f t="shared" si="16"/>
        <v xml:space="preserve"> </v>
      </c>
      <c r="AN38" s="31" t="str">
        <f t="shared" si="17"/>
        <v xml:space="preserve"> </v>
      </c>
      <c r="AO38" s="31" t="str">
        <f t="shared" si="18"/>
        <v xml:space="preserve"> </v>
      </c>
    </row>
    <row r="39" spans="1:41" s="32" customFormat="1" ht="15" customHeight="1">
      <c r="A39" s="28">
        <v>27</v>
      </c>
      <c r="B39" s="29" t="s">
        <v>74</v>
      </c>
      <c r="C39" s="30">
        <f t="shared" si="19"/>
        <v>1487.3544999999999</v>
      </c>
      <c r="D39" s="30"/>
      <c r="E39" s="30">
        <v>1487.3544999999999</v>
      </c>
      <c r="F39" s="30"/>
      <c r="G39" s="30"/>
      <c r="H39" s="30">
        <f t="shared" si="20"/>
        <v>0</v>
      </c>
      <c r="I39" s="30"/>
      <c r="J39" s="30">
        <v>0</v>
      </c>
      <c r="K39" s="30">
        <f t="shared" si="21"/>
        <v>0</v>
      </c>
      <c r="L39" s="30"/>
      <c r="M39" s="30"/>
      <c r="N39" s="30"/>
      <c r="O39" s="30"/>
      <c r="P39" s="30">
        <f t="shared" si="22"/>
        <v>1357.265881</v>
      </c>
      <c r="Q39" s="30"/>
      <c r="R39" s="30">
        <v>1337.265881</v>
      </c>
      <c r="S39" s="30"/>
      <c r="T39" s="30"/>
      <c r="U39" s="30">
        <f t="shared" si="23"/>
        <v>0</v>
      </c>
      <c r="V39" s="30"/>
      <c r="W39" s="30">
        <v>0</v>
      </c>
      <c r="X39" s="30">
        <f t="shared" si="24"/>
        <v>0</v>
      </c>
      <c r="Y39" s="30"/>
      <c r="Z39" s="30">
        <v>0</v>
      </c>
      <c r="AA39" s="30"/>
      <c r="AB39" s="30">
        <v>20</v>
      </c>
      <c r="AC39" s="31">
        <f t="shared" si="6"/>
        <v>0.91253691100541268</v>
      </c>
      <c r="AD39" s="31" t="str">
        <f t="shared" si="7"/>
        <v xml:space="preserve"> </v>
      </c>
      <c r="AE39" s="31">
        <f t="shared" si="8"/>
        <v>0.89909021756413832</v>
      </c>
      <c r="AF39" s="31" t="str">
        <f t="shared" si="9"/>
        <v xml:space="preserve"> </v>
      </c>
      <c r="AG39" s="31" t="str">
        <f t="shared" si="10"/>
        <v xml:space="preserve"> </v>
      </c>
      <c r="AH39" s="31" t="str">
        <f t="shared" si="11"/>
        <v xml:space="preserve"> </v>
      </c>
      <c r="AI39" s="31" t="str">
        <f t="shared" si="12"/>
        <v xml:space="preserve"> </v>
      </c>
      <c r="AJ39" s="31" t="str">
        <f t="shared" si="13"/>
        <v xml:space="preserve"> </v>
      </c>
      <c r="AK39" s="31" t="str">
        <f t="shared" si="14"/>
        <v xml:space="preserve"> </v>
      </c>
      <c r="AL39" s="31" t="str">
        <f t="shared" si="15"/>
        <v xml:space="preserve"> </v>
      </c>
      <c r="AM39" s="31" t="str">
        <f t="shared" si="16"/>
        <v xml:space="preserve"> </v>
      </c>
      <c r="AN39" s="31" t="str">
        <f t="shared" si="17"/>
        <v xml:space="preserve"> </v>
      </c>
      <c r="AO39" s="31" t="str">
        <f t="shared" si="18"/>
        <v xml:space="preserve"> </v>
      </c>
    </row>
    <row r="40" spans="1:41" s="32" customFormat="1" ht="15" customHeight="1">
      <c r="A40" s="28">
        <v>28</v>
      </c>
      <c r="B40" s="29" t="s">
        <v>125</v>
      </c>
      <c r="C40" s="30">
        <f t="shared" si="19"/>
        <v>882.5</v>
      </c>
      <c r="D40" s="30"/>
      <c r="E40" s="30">
        <v>882.5</v>
      </c>
      <c r="F40" s="30"/>
      <c r="G40" s="30"/>
      <c r="H40" s="30">
        <f t="shared" si="20"/>
        <v>0</v>
      </c>
      <c r="I40" s="30"/>
      <c r="J40" s="30">
        <v>0</v>
      </c>
      <c r="K40" s="30">
        <f t="shared" si="21"/>
        <v>0</v>
      </c>
      <c r="L40" s="30"/>
      <c r="M40" s="30"/>
      <c r="N40" s="30"/>
      <c r="O40" s="30"/>
      <c r="P40" s="30">
        <f t="shared" si="22"/>
        <v>821.39105300000006</v>
      </c>
      <c r="Q40" s="30"/>
      <c r="R40" s="30">
        <v>821.39105300000006</v>
      </c>
      <c r="S40" s="30"/>
      <c r="T40" s="30"/>
      <c r="U40" s="30">
        <f t="shared" si="23"/>
        <v>0</v>
      </c>
      <c r="V40" s="30"/>
      <c r="W40" s="30">
        <v>0</v>
      </c>
      <c r="X40" s="30">
        <f t="shared" si="24"/>
        <v>0</v>
      </c>
      <c r="Y40" s="30"/>
      <c r="Z40" s="30">
        <v>0</v>
      </c>
      <c r="AA40" s="30"/>
      <c r="AB40" s="30">
        <v>0</v>
      </c>
      <c r="AC40" s="31">
        <f t="shared" si="6"/>
        <v>0.93075473427762045</v>
      </c>
      <c r="AD40" s="31" t="str">
        <f t="shared" si="7"/>
        <v xml:space="preserve"> </v>
      </c>
      <c r="AE40" s="31">
        <f t="shared" si="8"/>
        <v>0.93075473427762045</v>
      </c>
      <c r="AF40" s="31" t="str">
        <f t="shared" si="9"/>
        <v xml:space="preserve"> </v>
      </c>
      <c r="AG40" s="31" t="str">
        <f t="shared" si="10"/>
        <v xml:space="preserve"> </v>
      </c>
      <c r="AH40" s="31" t="str">
        <f t="shared" si="11"/>
        <v xml:space="preserve"> </v>
      </c>
      <c r="AI40" s="31" t="str">
        <f t="shared" si="12"/>
        <v xml:space="preserve"> </v>
      </c>
      <c r="AJ40" s="31" t="str">
        <f t="shared" si="13"/>
        <v xml:space="preserve"> </v>
      </c>
      <c r="AK40" s="31" t="str">
        <f t="shared" si="14"/>
        <v xml:space="preserve"> </v>
      </c>
      <c r="AL40" s="31" t="str">
        <f t="shared" si="15"/>
        <v xml:space="preserve"> </v>
      </c>
      <c r="AM40" s="31" t="str">
        <f t="shared" si="16"/>
        <v xml:space="preserve"> </v>
      </c>
      <c r="AN40" s="31" t="str">
        <f t="shared" si="17"/>
        <v xml:space="preserve"> </v>
      </c>
      <c r="AO40" s="31" t="str">
        <f t="shared" si="18"/>
        <v xml:space="preserve"> </v>
      </c>
    </row>
    <row r="41" spans="1:41" s="32" customFormat="1" ht="15" customHeight="1">
      <c r="A41" s="28">
        <v>29</v>
      </c>
      <c r="B41" s="29" t="s">
        <v>126</v>
      </c>
      <c r="C41" s="30">
        <f t="shared" si="19"/>
        <v>1656.5</v>
      </c>
      <c r="D41" s="30">
        <v>50</v>
      </c>
      <c r="E41" s="30">
        <v>1606.5</v>
      </c>
      <c r="F41" s="30"/>
      <c r="G41" s="30"/>
      <c r="H41" s="30">
        <f t="shared" si="20"/>
        <v>0</v>
      </c>
      <c r="I41" s="30"/>
      <c r="J41" s="30">
        <v>0</v>
      </c>
      <c r="K41" s="30">
        <f t="shared" si="21"/>
        <v>0</v>
      </c>
      <c r="L41" s="30"/>
      <c r="M41" s="30"/>
      <c r="N41" s="30"/>
      <c r="O41" s="30"/>
      <c r="P41" s="30">
        <f t="shared" si="22"/>
        <v>1494.3624049999999</v>
      </c>
      <c r="Q41" s="30"/>
      <c r="R41" s="30">
        <v>1444.8224049999999</v>
      </c>
      <c r="S41" s="30"/>
      <c r="T41" s="30"/>
      <c r="U41" s="30">
        <f t="shared" si="23"/>
        <v>0</v>
      </c>
      <c r="V41" s="30"/>
      <c r="W41" s="30">
        <v>0</v>
      </c>
      <c r="X41" s="30">
        <f t="shared" si="24"/>
        <v>0</v>
      </c>
      <c r="Y41" s="30"/>
      <c r="Z41" s="30">
        <v>0</v>
      </c>
      <c r="AA41" s="30"/>
      <c r="AB41" s="30">
        <v>49.54</v>
      </c>
      <c r="AC41" s="31">
        <f t="shared" si="6"/>
        <v>0.90212037730153927</v>
      </c>
      <c r="AD41" s="31">
        <f t="shared" si="7"/>
        <v>0</v>
      </c>
      <c r="AE41" s="31">
        <f t="shared" si="8"/>
        <v>0.89936035169623396</v>
      </c>
      <c r="AF41" s="31" t="str">
        <f t="shared" si="9"/>
        <v xml:space="preserve"> </v>
      </c>
      <c r="AG41" s="31" t="str">
        <f t="shared" si="10"/>
        <v xml:space="preserve"> </v>
      </c>
      <c r="AH41" s="31" t="str">
        <f t="shared" si="11"/>
        <v xml:space="preserve"> </v>
      </c>
      <c r="AI41" s="31" t="str">
        <f t="shared" si="12"/>
        <v xml:space="preserve"> </v>
      </c>
      <c r="AJ41" s="31" t="str">
        <f t="shared" si="13"/>
        <v xml:space="preserve"> </v>
      </c>
      <c r="AK41" s="31" t="str">
        <f t="shared" si="14"/>
        <v xml:space="preserve"> </v>
      </c>
      <c r="AL41" s="31" t="str">
        <f t="shared" si="15"/>
        <v xml:space="preserve"> </v>
      </c>
      <c r="AM41" s="31" t="str">
        <f t="shared" si="16"/>
        <v xml:space="preserve"> </v>
      </c>
      <c r="AN41" s="31" t="str">
        <f t="shared" si="17"/>
        <v xml:space="preserve"> </v>
      </c>
      <c r="AO41" s="31" t="str">
        <f t="shared" si="18"/>
        <v xml:space="preserve"> </v>
      </c>
    </row>
    <row r="42" spans="1:41" s="32" customFormat="1" ht="15" customHeight="1">
      <c r="A42" s="28">
        <v>30</v>
      </c>
      <c r="B42" s="29" t="s">
        <v>75</v>
      </c>
      <c r="C42" s="30">
        <f t="shared" si="19"/>
        <v>719.4</v>
      </c>
      <c r="D42" s="30"/>
      <c r="E42" s="30">
        <v>719.4</v>
      </c>
      <c r="F42" s="30"/>
      <c r="G42" s="30"/>
      <c r="H42" s="30">
        <f t="shared" si="20"/>
        <v>0</v>
      </c>
      <c r="I42" s="30"/>
      <c r="J42" s="30">
        <v>0</v>
      </c>
      <c r="K42" s="30">
        <f t="shared" si="21"/>
        <v>0</v>
      </c>
      <c r="L42" s="30"/>
      <c r="M42" s="30"/>
      <c r="N42" s="30"/>
      <c r="O42" s="30"/>
      <c r="P42" s="30">
        <f t="shared" si="22"/>
        <v>675.61560000000009</v>
      </c>
      <c r="Q42" s="30"/>
      <c r="R42" s="30">
        <v>637.05560000000003</v>
      </c>
      <c r="S42" s="30"/>
      <c r="T42" s="30"/>
      <c r="U42" s="30">
        <f t="shared" si="23"/>
        <v>0</v>
      </c>
      <c r="V42" s="30"/>
      <c r="W42" s="30">
        <v>0</v>
      </c>
      <c r="X42" s="30">
        <f t="shared" si="24"/>
        <v>0</v>
      </c>
      <c r="Y42" s="30"/>
      <c r="Z42" s="30">
        <v>0</v>
      </c>
      <c r="AA42" s="30"/>
      <c r="AB42" s="30">
        <v>38.56</v>
      </c>
      <c r="AC42" s="31">
        <f t="shared" si="6"/>
        <v>0.93913761467889922</v>
      </c>
      <c r="AD42" s="31" t="str">
        <f t="shared" si="7"/>
        <v xml:space="preserve"> </v>
      </c>
      <c r="AE42" s="31">
        <f t="shared" si="8"/>
        <v>0.88553739227133732</v>
      </c>
      <c r="AF42" s="31" t="str">
        <f t="shared" si="9"/>
        <v xml:space="preserve"> </v>
      </c>
      <c r="AG42" s="31" t="str">
        <f t="shared" si="10"/>
        <v xml:space="preserve"> </v>
      </c>
      <c r="AH42" s="31" t="str">
        <f t="shared" si="11"/>
        <v xml:space="preserve"> </v>
      </c>
      <c r="AI42" s="31" t="str">
        <f t="shared" si="12"/>
        <v xml:space="preserve"> </v>
      </c>
      <c r="AJ42" s="31" t="str">
        <f t="shared" si="13"/>
        <v xml:space="preserve"> </v>
      </c>
      <c r="AK42" s="31" t="str">
        <f t="shared" si="14"/>
        <v xml:space="preserve"> </v>
      </c>
      <c r="AL42" s="31" t="str">
        <f t="shared" si="15"/>
        <v xml:space="preserve"> </v>
      </c>
      <c r="AM42" s="31" t="str">
        <f t="shared" si="16"/>
        <v xml:space="preserve"> </v>
      </c>
      <c r="AN42" s="31" t="str">
        <f t="shared" si="17"/>
        <v xml:space="preserve"> </v>
      </c>
      <c r="AO42" s="31" t="str">
        <f t="shared" si="18"/>
        <v xml:space="preserve"> </v>
      </c>
    </row>
    <row r="43" spans="1:41" s="32" customFormat="1" ht="15" customHeight="1">
      <c r="A43" s="28">
        <v>31</v>
      </c>
      <c r="B43" s="29" t="s">
        <v>137</v>
      </c>
      <c r="C43" s="30">
        <f t="shared" si="19"/>
        <v>436.84</v>
      </c>
      <c r="D43" s="30"/>
      <c r="E43" s="30">
        <v>436.84</v>
      </c>
      <c r="F43" s="30"/>
      <c r="G43" s="30"/>
      <c r="H43" s="30">
        <f t="shared" si="20"/>
        <v>0</v>
      </c>
      <c r="I43" s="30"/>
      <c r="J43" s="30">
        <v>0</v>
      </c>
      <c r="K43" s="30">
        <f t="shared" si="21"/>
        <v>0</v>
      </c>
      <c r="L43" s="30"/>
      <c r="M43" s="30"/>
      <c r="N43" s="30"/>
      <c r="O43" s="30"/>
      <c r="P43" s="30">
        <f t="shared" si="22"/>
        <v>436.84</v>
      </c>
      <c r="Q43" s="30"/>
      <c r="R43" s="30">
        <v>436.84</v>
      </c>
      <c r="S43" s="30"/>
      <c r="T43" s="30"/>
      <c r="U43" s="30">
        <f t="shared" si="23"/>
        <v>0</v>
      </c>
      <c r="V43" s="30"/>
      <c r="W43" s="30">
        <v>0</v>
      </c>
      <c r="X43" s="30">
        <f t="shared" si="24"/>
        <v>0</v>
      </c>
      <c r="Y43" s="30"/>
      <c r="Z43" s="30">
        <v>0</v>
      </c>
      <c r="AA43" s="30"/>
      <c r="AB43" s="30">
        <v>0</v>
      </c>
      <c r="AC43" s="31">
        <f t="shared" si="6"/>
        <v>1</v>
      </c>
      <c r="AD43" s="31" t="str">
        <f t="shared" si="7"/>
        <v xml:space="preserve"> </v>
      </c>
      <c r="AE43" s="31">
        <f t="shared" si="8"/>
        <v>1</v>
      </c>
      <c r="AF43" s="31" t="str">
        <f t="shared" si="9"/>
        <v xml:space="preserve"> </v>
      </c>
      <c r="AG43" s="31" t="str">
        <f t="shared" si="10"/>
        <v xml:space="preserve"> </v>
      </c>
      <c r="AH43" s="31" t="str">
        <f t="shared" si="11"/>
        <v xml:space="preserve"> </v>
      </c>
      <c r="AI43" s="31" t="str">
        <f t="shared" si="12"/>
        <v xml:space="preserve"> </v>
      </c>
      <c r="AJ43" s="31" t="str">
        <f t="shared" si="13"/>
        <v xml:space="preserve"> </v>
      </c>
      <c r="AK43" s="31" t="str">
        <f t="shared" si="14"/>
        <v xml:space="preserve"> </v>
      </c>
      <c r="AL43" s="31" t="str">
        <f t="shared" si="15"/>
        <v xml:space="preserve"> </v>
      </c>
      <c r="AM43" s="31" t="str">
        <f t="shared" si="16"/>
        <v xml:space="preserve"> </v>
      </c>
      <c r="AN43" s="31" t="str">
        <f t="shared" si="17"/>
        <v xml:space="preserve"> </v>
      </c>
      <c r="AO43" s="31" t="str">
        <f t="shared" si="18"/>
        <v xml:space="preserve"> </v>
      </c>
    </row>
    <row r="44" spans="1:41" s="32" customFormat="1" ht="15" customHeight="1">
      <c r="A44" s="28">
        <v>32</v>
      </c>
      <c r="B44" s="29" t="s">
        <v>76</v>
      </c>
      <c r="C44" s="30">
        <f t="shared" si="19"/>
        <v>1871.2</v>
      </c>
      <c r="D44" s="30"/>
      <c r="E44" s="30">
        <v>1871.2</v>
      </c>
      <c r="F44" s="30"/>
      <c r="G44" s="30"/>
      <c r="H44" s="30">
        <f t="shared" si="20"/>
        <v>0</v>
      </c>
      <c r="I44" s="30"/>
      <c r="J44" s="30">
        <v>0</v>
      </c>
      <c r="K44" s="30">
        <f t="shared" si="21"/>
        <v>0</v>
      </c>
      <c r="L44" s="30"/>
      <c r="M44" s="30"/>
      <c r="N44" s="30"/>
      <c r="O44" s="30"/>
      <c r="P44" s="30">
        <f t="shared" si="22"/>
        <v>1871.1999999999998</v>
      </c>
      <c r="Q44" s="30"/>
      <c r="R44" s="30">
        <v>1807.8019999999999</v>
      </c>
      <c r="S44" s="30"/>
      <c r="T44" s="30"/>
      <c r="U44" s="30">
        <f t="shared" si="23"/>
        <v>0</v>
      </c>
      <c r="V44" s="30"/>
      <c r="W44" s="30">
        <v>0</v>
      </c>
      <c r="X44" s="30">
        <f t="shared" si="24"/>
        <v>0</v>
      </c>
      <c r="Y44" s="30"/>
      <c r="Z44" s="30">
        <v>0</v>
      </c>
      <c r="AA44" s="30"/>
      <c r="AB44" s="30">
        <v>63.398000000000003</v>
      </c>
      <c r="AC44" s="31">
        <f t="shared" si="6"/>
        <v>0.99999999999999989</v>
      </c>
      <c r="AD44" s="31" t="str">
        <f t="shared" si="7"/>
        <v xml:space="preserve"> </v>
      </c>
      <c r="AE44" s="31">
        <f t="shared" si="8"/>
        <v>0.96611906797776825</v>
      </c>
      <c r="AF44" s="31" t="str">
        <f t="shared" si="9"/>
        <v xml:space="preserve"> </v>
      </c>
      <c r="AG44" s="31" t="str">
        <f t="shared" si="10"/>
        <v xml:space="preserve"> </v>
      </c>
      <c r="AH44" s="31" t="str">
        <f t="shared" si="11"/>
        <v xml:space="preserve"> </v>
      </c>
      <c r="AI44" s="31" t="str">
        <f t="shared" si="12"/>
        <v xml:space="preserve"> </v>
      </c>
      <c r="AJ44" s="31" t="str">
        <f t="shared" si="13"/>
        <v xml:space="preserve"> </v>
      </c>
      <c r="AK44" s="31" t="str">
        <f t="shared" si="14"/>
        <v xml:space="preserve"> </v>
      </c>
      <c r="AL44" s="31" t="str">
        <f t="shared" si="15"/>
        <v xml:space="preserve"> </v>
      </c>
      <c r="AM44" s="31" t="str">
        <f t="shared" si="16"/>
        <v xml:space="preserve"> </v>
      </c>
      <c r="AN44" s="31" t="str">
        <f t="shared" si="17"/>
        <v xml:space="preserve"> </v>
      </c>
      <c r="AO44" s="31" t="str">
        <f t="shared" si="18"/>
        <v xml:space="preserve"> </v>
      </c>
    </row>
    <row r="45" spans="1:41" s="32" customFormat="1" ht="15" customHeight="1">
      <c r="A45" s="28">
        <v>33</v>
      </c>
      <c r="B45" s="29" t="s">
        <v>77</v>
      </c>
      <c r="C45" s="30">
        <f t="shared" si="19"/>
        <v>513.24</v>
      </c>
      <c r="D45" s="30"/>
      <c r="E45" s="30">
        <v>513.24</v>
      </c>
      <c r="F45" s="30"/>
      <c r="G45" s="30"/>
      <c r="H45" s="30">
        <f t="shared" si="20"/>
        <v>0</v>
      </c>
      <c r="I45" s="30"/>
      <c r="J45" s="30">
        <v>0</v>
      </c>
      <c r="K45" s="30">
        <f t="shared" si="21"/>
        <v>0</v>
      </c>
      <c r="L45" s="30"/>
      <c r="M45" s="30"/>
      <c r="N45" s="30"/>
      <c r="O45" s="30"/>
      <c r="P45" s="30">
        <f t="shared" si="22"/>
        <v>508.43598700000001</v>
      </c>
      <c r="Q45" s="30"/>
      <c r="R45" s="30">
        <v>508.43598700000001</v>
      </c>
      <c r="S45" s="30"/>
      <c r="T45" s="30"/>
      <c r="U45" s="30">
        <f t="shared" si="23"/>
        <v>0</v>
      </c>
      <c r="V45" s="30"/>
      <c r="W45" s="30">
        <v>0</v>
      </c>
      <c r="X45" s="30">
        <f t="shared" si="24"/>
        <v>0</v>
      </c>
      <c r="Y45" s="30"/>
      <c r="Z45" s="30">
        <v>0</v>
      </c>
      <c r="AA45" s="30"/>
      <c r="AB45" s="30">
        <v>0</v>
      </c>
      <c r="AC45" s="31">
        <f t="shared" si="6"/>
        <v>0.9906398312680228</v>
      </c>
      <c r="AD45" s="31" t="str">
        <f t="shared" si="7"/>
        <v xml:space="preserve"> </v>
      </c>
      <c r="AE45" s="31">
        <f t="shared" si="8"/>
        <v>0.9906398312680228</v>
      </c>
      <c r="AF45" s="31" t="str">
        <f t="shared" si="9"/>
        <v xml:space="preserve"> </v>
      </c>
      <c r="AG45" s="31" t="str">
        <f t="shared" si="10"/>
        <v xml:space="preserve"> </v>
      </c>
      <c r="AH45" s="31" t="str">
        <f t="shared" si="11"/>
        <v xml:space="preserve"> </v>
      </c>
      <c r="AI45" s="31" t="str">
        <f t="shared" si="12"/>
        <v xml:space="preserve"> </v>
      </c>
      <c r="AJ45" s="31" t="str">
        <f t="shared" si="13"/>
        <v xml:space="preserve"> </v>
      </c>
      <c r="AK45" s="31" t="str">
        <f t="shared" si="14"/>
        <v xml:space="preserve"> </v>
      </c>
      <c r="AL45" s="31" t="str">
        <f t="shared" si="15"/>
        <v xml:space="preserve"> </v>
      </c>
      <c r="AM45" s="31" t="str">
        <f t="shared" si="16"/>
        <v xml:space="preserve"> </v>
      </c>
      <c r="AN45" s="31" t="str">
        <f t="shared" si="17"/>
        <v xml:space="preserve"> </v>
      </c>
      <c r="AO45" s="31" t="str">
        <f t="shared" si="18"/>
        <v xml:space="preserve"> </v>
      </c>
    </row>
    <row r="46" spans="1:41" s="32" customFormat="1" ht="15" customHeight="1">
      <c r="A46" s="28">
        <v>34</v>
      </c>
      <c r="B46" s="29" t="s">
        <v>158</v>
      </c>
      <c r="C46" s="30">
        <f t="shared" si="19"/>
        <v>469.70800000000003</v>
      </c>
      <c r="D46" s="30"/>
      <c r="E46" s="33">
        <v>469.70800000000003</v>
      </c>
      <c r="F46" s="30"/>
      <c r="G46" s="30"/>
      <c r="H46" s="30">
        <f t="shared" si="20"/>
        <v>0</v>
      </c>
      <c r="I46" s="30"/>
      <c r="J46" s="30">
        <v>0</v>
      </c>
      <c r="K46" s="30">
        <f t="shared" si="21"/>
        <v>0</v>
      </c>
      <c r="L46" s="30"/>
      <c r="M46" s="30"/>
      <c r="N46" s="30"/>
      <c r="O46" s="30"/>
      <c r="P46" s="30">
        <f t="shared" si="22"/>
        <v>469.70800000000003</v>
      </c>
      <c r="Q46" s="30"/>
      <c r="R46" s="33">
        <v>469.70800000000003</v>
      </c>
      <c r="S46" s="30"/>
      <c r="T46" s="30"/>
      <c r="U46" s="30">
        <f t="shared" si="23"/>
        <v>0</v>
      </c>
      <c r="V46" s="30"/>
      <c r="W46" s="30">
        <v>0</v>
      </c>
      <c r="X46" s="30">
        <f t="shared" si="24"/>
        <v>0</v>
      </c>
      <c r="Y46" s="30"/>
      <c r="Z46" s="30">
        <v>0</v>
      </c>
      <c r="AA46" s="30"/>
      <c r="AB46" s="30">
        <v>0</v>
      </c>
      <c r="AC46" s="31">
        <f t="shared" si="6"/>
        <v>1</v>
      </c>
      <c r="AD46" s="31" t="str">
        <f t="shared" si="7"/>
        <v xml:space="preserve"> </v>
      </c>
      <c r="AE46" s="31">
        <f t="shared" si="8"/>
        <v>1</v>
      </c>
      <c r="AF46" s="31" t="str">
        <f t="shared" si="9"/>
        <v xml:space="preserve"> </v>
      </c>
      <c r="AG46" s="31" t="str">
        <f t="shared" si="10"/>
        <v xml:space="preserve"> </v>
      </c>
      <c r="AH46" s="31" t="str">
        <f t="shared" si="11"/>
        <v xml:space="preserve"> </v>
      </c>
      <c r="AI46" s="31" t="str">
        <f t="shared" si="12"/>
        <v xml:space="preserve"> </v>
      </c>
      <c r="AJ46" s="31" t="str">
        <f t="shared" si="13"/>
        <v xml:space="preserve"> </v>
      </c>
      <c r="AK46" s="31" t="str">
        <f t="shared" si="14"/>
        <v xml:space="preserve"> </v>
      </c>
      <c r="AL46" s="31" t="str">
        <f t="shared" si="15"/>
        <v xml:space="preserve"> </v>
      </c>
      <c r="AM46" s="31" t="str">
        <f t="shared" si="16"/>
        <v xml:space="preserve"> </v>
      </c>
      <c r="AN46" s="31" t="str">
        <f t="shared" si="17"/>
        <v xml:space="preserve"> </v>
      </c>
      <c r="AO46" s="31" t="str">
        <f t="shared" si="18"/>
        <v xml:space="preserve"> </v>
      </c>
    </row>
    <row r="47" spans="1:41" s="32" customFormat="1" ht="15" customHeight="1">
      <c r="A47" s="28">
        <v>35</v>
      </c>
      <c r="B47" s="29" t="s">
        <v>138</v>
      </c>
      <c r="C47" s="30">
        <f t="shared" si="19"/>
        <v>1228.711628</v>
      </c>
      <c r="D47" s="30"/>
      <c r="E47" s="30">
        <v>1228.711628</v>
      </c>
      <c r="F47" s="30"/>
      <c r="G47" s="30"/>
      <c r="H47" s="30">
        <f t="shared" si="20"/>
        <v>0</v>
      </c>
      <c r="I47" s="30"/>
      <c r="J47" s="30">
        <v>0</v>
      </c>
      <c r="K47" s="30">
        <f t="shared" si="21"/>
        <v>0</v>
      </c>
      <c r="L47" s="30"/>
      <c r="M47" s="30"/>
      <c r="N47" s="30"/>
      <c r="O47" s="30"/>
      <c r="P47" s="30">
        <f t="shared" si="22"/>
        <v>1135.06276</v>
      </c>
      <c r="Q47" s="30"/>
      <c r="R47" s="30">
        <v>1135.06276</v>
      </c>
      <c r="S47" s="30"/>
      <c r="T47" s="30"/>
      <c r="U47" s="30">
        <f t="shared" si="23"/>
        <v>0</v>
      </c>
      <c r="V47" s="30"/>
      <c r="W47" s="30">
        <v>0</v>
      </c>
      <c r="X47" s="30">
        <f t="shared" si="24"/>
        <v>0</v>
      </c>
      <c r="Y47" s="30"/>
      <c r="Z47" s="30">
        <v>0</v>
      </c>
      <c r="AA47" s="30"/>
      <c r="AB47" s="30">
        <v>0</v>
      </c>
      <c r="AC47" s="31">
        <f t="shared" si="6"/>
        <v>0.92378287478858301</v>
      </c>
      <c r="AD47" s="31" t="str">
        <f t="shared" si="7"/>
        <v xml:space="preserve"> </v>
      </c>
      <c r="AE47" s="31">
        <f t="shared" si="8"/>
        <v>0.92378287478858301</v>
      </c>
      <c r="AF47" s="31" t="str">
        <f t="shared" si="9"/>
        <v xml:space="preserve"> </v>
      </c>
      <c r="AG47" s="31" t="str">
        <f t="shared" si="10"/>
        <v xml:space="preserve"> </v>
      </c>
      <c r="AH47" s="31" t="str">
        <f t="shared" si="11"/>
        <v xml:space="preserve"> </v>
      </c>
      <c r="AI47" s="31" t="str">
        <f t="shared" si="12"/>
        <v xml:space="preserve"> </v>
      </c>
      <c r="AJ47" s="31" t="str">
        <f t="shared" si="13"/>
        <v xml:space="preserve"> </v>
      </c>
      <c r="AK47" s="31" t="str">
        <f t="shared" si="14"/>
        <v xml:space="preserve"> </v>
      </c>
      <c r="AL47" s="31" t="str">
        <f t="shared" si="15"/>
        <v xml:space="preserve"> </v>
      </c>
      <c r="AM47" s="31" t="str">
        <f t="shared" si="16"/>
        <v xml:space="preserve"> </v>
      </c>
      <c r="AN47" s="31" t="str">
        <f t="shared" si="17"/>
        <v xml:space="preserve"> </v>
      </c>
      <c r="AO47" s="31" t="str">
        <f t="shared" si="18"/>
        <v xml:space="preserve"> </v>
      </c>
    </row>
    <row r="48" spans="1:41" s="32" customFormat="1" ht="15" customHeight="1">
      <c r="A48" s="28">
        <v>36</v>
      </c>
      <c r="B48" s="29" t="s">
        <v>78</v>
      </c>
      <c r="C48" s="30">
        <f t="shared" si="19"/>
        <v>569.08199999999999</v>
      </c>
      <c r="D48" s="30"/>
      <c r="E48" s="30">
        <v>569.08199999999999</v>
      </c>
      <c r="F48" s="30"/>
      <c r="G48" s="30"/>
      <c r="H48" s="30">
        <f t="shared" si="20"/>
        <v>0</v>
      </c>
      <c r="I48" s="30"/>
      <c r="J48" s="30">
        <v>0</v>
      </c>
      <c r="K48" s="30">
        <f t="shared" si="21"/>
        <v>0</v>
      </c>
      <c r="L48" s="30"/>
      <c r="M48" s="30"/>
      <c r="N48" s="30"/>
      <c r="O48" s="30"/>
      <c r="P48" s="30">
        <f t="shared" si="22"/>
        <v>568.48199999999997</v>
      </c>
      <c r="Q48" s="30"/>
      <c r="R48" s="30">
        <v>568.48199999999997</v>
      </c>
      <c r="S48" s="30"/>
      <c r="T48" s="30"/>
      <c r="U48" s="30">
        <f t="shared" si="23"/>
        <v>0</v>
      </c>
      <c r="V48" s="30"/>
      <c r="W48" s="30">
        <v>0</v>
      </c>
      <c r="X48" s="30">
        <f t="shared" si="24"/>
        <v>0</v>
      </c>
      <c r="Y48" s="30"/>
      <c r="Z48" s="30">
        <v>0</v>
      </c>
      <c r="AA48" s="30"/>
      <c r="AB48" s="30">
        <v>0</v>
      </c>
      <c r="AC48" s="31">
        <f t="shared" si="6"/>
        <v>0.99894567039547899</v>
      </c>
      <c r="AD48" s="31" t="str">
        <f t="shared" si="7"/>
        <v xml:space="preserve"> </v>
      </c>
      <c r="AE48" s="31">
        <f t="shared" si="8"/>
        <v>0.99894567039547899</v>
      </c>
      <c r="AF48" s="31" t="str">
        <f t="shared" si="9"/>
        <v xml:space="preserve"> </v>
      </c>
      <c r="AG48" s="31" t="str">
        <f t="shared" si="10"/>
        <v xml:space="preserve"> </v>
      </c>
      <c r="AH48" s="31" t="str">
        <f t="shared" si="11"/>
        <v xml:space="preserve"> </v>
      </c>
      <c r="AI48" s="31" t="str">
        <f t="shared" si="12"/>
        <v xml:space="preserve"> </v>
      </c>
      <c r="AJ48" s="31" t="str">
        <f t="shared" si="13"/>
        <v xml:space="preserve"> </v>
      </c>
      <c r="AK48" s="31" t="str">
        <f t="shared" si="14"/>
        <v xml:space="preserve"> </v>
      </c>
      <c r="AL48" s="31" t="str">
        <f t="shared" si="15"/>
        <v xml:space="preserve"> </v>
      </c>
      <c r="AM48" s="31" t="str">
        <f t="shared" si="16"/>
        <v xml:space="preserve"> </v>
      </c>
      <c r="AN48" s="31" t="str">
        <f t="shared" si="17"/>
        <v xml:space="preserve"> </v>
      </c>
      <c r="AO48" s="31" t="str">
        <f t="shared" si="18"/>
        <v xml:space="preserve"> </v>
      </c>
    </row>
    <row r="49" spans="1:41" s="32" customFormat="1" ht="15" customHeight="1">
      <c r="A49" s="28">
        <v>37</v>
      </c>
      <c r="B49" s="29" t="s">
        <v>79</v>
      </c>
      <c r="C49" s="30">
        <f t="shared" si="19"/>
        <v>507.58</v>
      </c>
      <c r="D49" s="30"/>
      <c r="E49" s="30">
        <v>507.58</v>
      </c>
      <c r="F49" s="30"/>
      <c r="G49" s="30"/>
      <c r="H49" s="30">
        <f t="shared" si="20"/>
        <v>0</v>
      </c>
      <c r="I49" s="30"/>
      <c r="J49" s="30">
        <v>0</v>
      </c>
      <c r="K49" s="30">
        <f t="shared" si="21"/>
        <v>0</v>
      </c>
      <c r="L49" s="30"/>
      <c r="M49" s="30"/>
      <c r="N49" s="30"/>
      <c r="O49" s="30"/>
      <c r="P49" s="30">
        <f t="shared" si="22"/>
        <v>505.187637</v>
      </c>
      <c r="Q49" s="30"/>
      <c r="R49" s="30">
        <v>505.187637</v>
      </c>
      <c r="S49" s="30"/>
      <c r="T49" s="30"/>
      <c r="U49" s="30">
        <f t="shared" si="23"/>
        <v>0</v>
      </c>
      <c r="V49" s="30"/>
      <c r="W49" s="30">
        <v>0</v>
      </c>
      <c r="X49" s="30">
        <f t="shared" si="24"/>
        <v>0</v>
      </c>
      <c r="Y49" s="30"/>
      <c r="Z49" s="30">
        <v>0</v>
      </c>
      <c r="AA49" s="30"/>
      <c r="AB49" s="30">
        <v>0</v>
      </c>
      <c r="AC49" s="31">
        <f t="shared" si="6"/>
        <v>0.99528672721541434</v>
      </c>
      <c r="AD49" s="31" t="str">
        <f t="shared" si="7"/>
        <v xml:space="preserve"> </v>
      </c>
      <c r="AE49" s="31">
        <f t="shared" si="8"/>
        <v>0.99528672721541434</v>
      </c>
      <c r="AF49" s="31" t="str">
        <f t="shared" si="9"/>
        <v xml:space="preserve"> </v>
      </c>
      <c r="AG49" s="31" t="str">
        <f t="shared" si="10"/>
        <v xml:space="preserve"> </v>
      </c>
      <c r="AH49" s="31" t="str">
        <f t="shared" si="11"/>
        <v xml:space="preserve"> </v>
      </c>
      <c r="AI49" s="31" t="str">
        <f t="shared" si="12"/>
        <v xml:space="preserve"> </v>
      </c>
      <c r="AJ49" s="31" t="str">
        <f t="shared" si="13"/>
        <v xml:space="preserve"> </v>
      </c>
      <c r="AK49" s="31" t="str">
        <f t="shared" si="14"/>
        <v xml:space="preserve"> </v>
      </c>
      <c r="AL49" s="31" t="str">
        <f t="shared" si="15"/>
        <v xml:space="preserve"> </v>
      </c>
      <c r="AM49" s="31" t="str">
        <f t="shared" si="16"/>
        <v xml:space="preserve"> </v>
      </c>
      <c r="AN49" s="31" t="str">
        <f t="shared" si="17"/>
        <v xml:space="preserve"> </v>
      </c>
      <c r="AO49" s="31" t="str">
        <f t="shared" si="18"/>
        <v xml:space="preserve"> </v>
      </c>
    </row>
    <row r="50" spans="1:41" s="32" customFormat="1" ht="24">
      <c r="A50" s="28">
        <v>38</v>
      </c>
      <c r="B50" s="29" t="s">
        <v>159</v>
      </c>
      <c r="C50" s="30">
        <f t="shared" si="19"/>
        <v>601.78666399999997</v>
      </c>
      <c r="D50" s="30"/>
      <c r="E50" s="30">
        <v>601.78666399999997</v>
      </c>
      <c r="F50" s="30"/>
      <c r="G50" s="30"/>
      <c r="H50" s="30">
        <f t="shared" si="20"/>
        <v>0</v>
      </c>
      <c r="I50" s="30"/>
      <c r="J50" s="30">
        <v>0</v>
      </c>
      <c r="K50" s="30">
        <f t="shared" si="21"/>
        <v>0</v>
      </c>
      <c r="L50" s="30"/>
      <c r="M50" s="30"/>
      <c r="N50" s="30"/>
      <c r="O50" s="30"/>
      <c r="P50" s="30">
        <f t="shared" si="22"/>
        <v>517.67017899999996</v>
      </c>
      <c r="Q50" s="30"/>
      <c r="R50" s="30">
        <v>449.47017899999997</v>
      </c>
      <c r="S50" s="30"/>
      <c r="T50" s="30"/>
      <c r="U50" s="30">
        <f t="shared" si="23"/>
        <v>0</v>
      </c>
      <c r="V50" s="30"/>
      <c r="W50" s="30">
        <v>0</v>
      </c>
      <c r="X50" s="30">
        <f t="shared" si="24"/>
        <v>0</v>
      </c>
      <c r="Y50" s="30"/>
      <c r="Z50" s="30">
        <v>0</v>
      </c>
      <c r="AA50" s="30"/>
      <c r="AB50" s="30">
        <v>68.2</v>
      </c>
      <c r="AC50" s="31">
        <f t="shared" si="6"/>
        <v>0.86022208528037436</v>
      </c>
      <c r="AD50" s="31" t="str">
        <f t="shared" si="7"/>
        <v xml:space="preserve"> </v>
      </c>
      <c r="AE50" s="31">
        <f t="shared" si="8"/>
        <v>0.74689288727740899</v>
      </c>
      <c r="AF50" s="31" t="str">
        <f t="shared" si="9"/>
        <v xml:space="preserve"> </v>
      </c>
      <c r="AG50" s="31" t="str">
        <f t="shared" si="10"/>
        <v xml:space="preserve"> </v>
      </c>
      <c r="AH50" s="31" t="str">
        <f t="shared" si="11"/>
        <v xml:space="preserve"> </v>
      </c>
      <c r="AI50" s="31" t="str">
        <f t="shared" si="12"/>
        <v xml:space="preserve"> </v>
      </c>
      <c r="AJ50" s="31" t="str">
        <f t="shared" si="13"/>
        <v xml:space="preserve"> </v>
      </c>
      <c r="AK50" s="31" t="str">
        <f t="shared" si="14"/>
        <v xml:space="preserve"> </v>
      </c>
      <c r="AL50" s="31" t="str">
        <f t="shared" si="15"/>
        <v xml:space="preserve"> </v>
      </c>
      <c r="AM50" s="31" t="str">
        <f t="shared" si="16"/>
        <v xml:space="preserve"> </v>
      </c>
      <c r="AN50" s="31" t="str">
        <f t="shared" si="17"/>
        <v xml:space="preserve"> </v>
      </c>
      <c r="AO50" s="31" t="str">
        <f t="shared" si="18"/>
        <v xml:space="preserve"> </v>
      </c>
    </row>
    <row r="51" spans="1:41" s="32" customFormat="1" ht="17.25" customHeight="1">
      <c r="A51" s="28">
        <v>39</v>
      </c>
      <c r="B51" s="29" t="s">
        <v>139</v>
      </c>
      <c r="C51" s="30">
        <f t="shared" si="19"/>
        <v>537.88</v>
      </c>
      <c r="D51" s="30"/>
      <c r="E51" s="30">
        <v>537.88</v>
      </c>
      <c r="F51" s="30"/>
      <c r="G51" s="30"/>
      <c r="H51" s="30">
        <f t="shared" si="20"/>
        <v>0</v>
      </c>
      <c r="I51" s="30"/>
      <c r="J51" s="30">
        <v>0</v>
      </c>
      <c r="K51" s="30">
        <f t="shared" si="21"/>
        <v>0</v>
      </c>
      <c r="L51" s="30"/>
      <c r="M51" s="30"/>
      <c r="N51" s="30"/>
      <c r="O51" s="30"/>
      <c r="P51" s="30">
        <f t="shared" si="22"/>
        <v>537.88</v>
      </c>
      <c r="Q51" s="30"/>
      <c r="R51" s="30">
        <v>537.88</v>
      </c>
      <c r="S51" s="30"/>
      <c r="T51" s="30"/>
      <c r="U51" s="30">
        <f t="shared" si="23"/>
        <v>0</v>
      </c>
      <c r="V51" s="30"/>
      <c r="W51" s="30">
        <v>0</v>
      </c>
      <c r="X51" s="30">
        <f t="shared" si="24"/>
        <v>0</v>
      </c>
      <c r="Y51" s="30"/>
      <c r="Z51" s="30">
        <v>0</v>
      </c>
      <c r="AA51" s="30"/>
      <c r="AB51" s="30">
        <v>0</v>
      </c>
      <c r="AC51" s="31">
        <f t="shared" si="6"/>
        <v>1</v>
      </c>
      <c r="AD51" s="31" t="str">
        <f t="shared" si="7"/>
        <v xml:space="preserve"> </v>
      </c>
      <c r="AE51" s="31">
        <f t="shared" si="8"/>
        <v>1</v>
      </c>
      <c r="AF51" s="31" t="str">
        <f t="shared" si="9"/>
        <v xml:space="preserve"> </v>
      </c>
      <c r="AG51" s="31" t="str">
        <f t="shared" si="10"/>
        <v xml:space="preserve"> </v>
      </c>
      <c r="AH51" s="31" t="str">
        <f t="shared" si="11"/>
        <v xml:space="preserve"> </v>
      </c>
      <c r="AI51" s="31" t="str">
        <f t="shared" si="12"/>
        <v xml:space="preserve"> </v>
      </c>
      <c r="AJ51" s="31" t="str">
        <f t="shared" si="13"/>
        <v xml:space="preserve"> </v>
      </c>
      <c r="AK51" s="31" t="str">
        <f t="shared" si="14"/>
        <v xml:space="preserve"> </v>
      </c>
      <c r="AL51" s="31" t="str">
        <f t="shared" si="15"/>
        <v xml:space="preserve"> </v>
      </c>
      <c r="AM51" s="31" t="str">
        <f t="shared" si="16"/>
        <v xml:space="preserve"> </v>
      </c>
      <c r="AN51" s="31" t="str">
        <f t="shared" si="17"/>
        <v xml:space="preserve"> </v>
      </c>
      <c r="AO51" s="31" t="str">
        <f t="shared" si="18"/>
        <v xml:space="preserve"> </v>
      </c>
    </row>
    <row r="52" spans="1:41" s="32" customFormat="1" ht="17.25" customHeight="1">
      <c r="A52" s="28">
        <v>40</v>
      </c>
      <c r="B52" s="29" t="s">
        <v>93</v>
      </c>
      <c r="C52" s="30">
        <f t="shared" si="19"/>
        <v>12685.504999999999</v>
      </c>
      <c r="D52" s="30"/>
      <c r="E52" s="30">
        <v>12685.504999999999</v>
      </c>
      <c r="F52" s="30"/>
      <c r="G52" s="30"/>
      <c r="H52" s="30">
        <f t="shared" si="20"/>
        <v>0</v>
      </c>
      <c r="I52" s="30"/>
      <c r="J52" s="30">
        <v>0</v>
      </c>
      <c r="K52" s="30">
        <f t="shared" si="21"/>
        <v>0</v>
      </c>
      <c r="L52" s="30"/>
      <c r="M52" s="30"/>
      <c r="N52" s="30"/>
      <c r="O52" s="30"/>
      <c r="P52" s="30">
        <f t="shared" si="22"/>
        <v>11787.230043</v>
      </c>
      <c r="Q52" s="30"/>
      <c r="R52" s="30">
        <v>11734.849699</v>
      </c>
      <c r="S52" s="30"/>
      <c r="T52" s="30"/>
      <c r="U52" s="30">
        <f t="shared" si="23"/>
        <v>0</v>
      </c>
      <c r="V52" s="30"/>
      <c r="W52" s="30">
        <v>0</v>
      </c>
      <c r="X52" s="30">
        <f t="shared" si="24"/>
        <v>0</v>
      </c>
      <c r="Y52" s="30"/>
      <c r="Z52" s="30">
        <v>0</v>
      </c>
      <c r="AA52" s="30"/>
      <c r="AB52" s="30">
        <v>52.380344000000001</v>
      </c>
      <c r="AC52" s="31">
        <f t="shared" si="6"/>
        <v>0.92918886894924568</v>
      </c>
      <c r="AD52" s="31" t="str">
        <f t="shared" si="7"/>
        <v xml:space="preserve"> </v>
      </c>
      <c r="AE52" s="31">
        <f t="shared" si="8"/>
        <v>0.92505971965641109</v>
      </c>
      <c r="AF52" s="31" t="str">
        <f t="shared" si="9"/>
        <v xml:space="preserve"> </v>
      </c>
      <c r="AG52" s="31" t="str">
        <f t="shared" si="10"/>
        <v xml:space="preserve"> </v>
      </c>
      <c r="AH52" s="31" t="str">
        <f t="shared" si="11"/>
        <v xml:space="preserve"> </v>
      </c>
      <c r="AI52" s="31" t="str">
        <f t="shared" si="12"/>
        <v xml:space="preserve"> </v>
      </c>
      <c r="AJ52" s="31" t="str">
        <f t="shared" si="13"/>
        <v xml:space="preserve"> </v>
      </c>
      <c r="AK52" s="31" t="str">
        <f t="shared" si="14"/>
        <v xml:space="preserve"> </v>
      </c>
      <c r="AL52" s="31" t="str">
        <f t="shared" si="15"/>
        <v xml:space="preserve"> </v>
      </c>
      <c r="AM52" s="31" t="str">
        <f t="shared" si="16"/>
        <v xml:space="preserve"> </v>
      </c>
      <c r="AN52" s="31" t="str">
        <f t="shared" si="17"/>
        <v xml:space="preserve"> </v>
      </c>
      <c r="AO52" s="31" t="str">
        <f t="shared" si="18"/>
        <v xml:space="preserve"> </v>
      </c>
    </row>
    <row r="53" spans="1:41" s="32" customFormat="1" ht="17.25" customHeight="1">
      <c r="A53" s="28">
        <v>41</v>
      </c>
      <c r="B53" s="29" t="s">
        <v>94</v>
      </c>
      <c r="C53" s="30">
        <f t="shared" si="19"/>
        <v>12563.349</v>
      </c>
      <c r="D53" s="30"/>
      <c r="E53" s="30">
        <v>12563.349</v>
      </c>
      <c r="F53" s="30"/>
      <c r="G53" s="30"/>
      <c r="H53" s="30">
        <f t="shared" si="20"/>
        <v>0</v>
      </c>
      <c r="I53" s="30"/>
      <c r="J53" s="30">
        <v>0</v>
      </c>
      <c r="K53" s="30">
        <f t="shared" si="21"/>
        <v>0</v>
      </c>
      <c r="L53" s="30"/>
      <c r="M53" s="30"/>
      <c r="N53" s="30"/>
      <c r="O53" s="30"/>
      <c r="P53" s="30">
        <f t="shared" si="22"/>
        <v>12437.269947999999</v>
      </c>
      <c r="Q53" s="30"/>
      <c r="R53" s="30">
        <v>12437.269947999999</v>
      </c>
      <c r="S53" s="30"/>
      <c r="T53" s="30"/>
      <c r="U53" s="30">
        <f t="shared" si="23"/>
        <v>0</v>
      </c>
      <c r="V53" s="30"/>
      <c r="W53" s="30">
        <v>0</v>
      </c>
      <c r="X53" s="30">
        <f t="shared" si="24"/>
        <v>0</v>
      </c>
      <c r="Y53" s="30"/>
      <c r="Z53" s="30">
        <v>0</v>
      </c>
      <c r="AA53" s="30"/>
      <c r="AB53" s="30">
        <v>0</v>
      </c>
      <c r="AC53" s="31">
        <f t="shared" si="6"/>
        <v>0.98996453477492341</v>
      </c>
      <c r="AD53" s="31" t="str">
        <f t="shared" si="7"/>
        <v xml:space="preserve"> </v>
      </c>
      <c r="AE53" s="31">
        <f t="shared" si="8"/>
        <v>0.98996453477492341</v>
      </c>
      <c r="AF53" s="31" t="str">
        <f t="shared" si="9"/>
        <v xml:space="preserve"> </v>
      </c>
      <c r="AG53" s="31" t="str">
        <f t="shared" si="10"/>
        <v xml:space="preserve"> </v>
      </c>
      <c r="AH53" s="31" t="str">
        <f t="shared" si="11"/>
        <v xml:space="preserve"> </v>
      </c>
      <c r="AI53" s="31" t="str">
        <f t="shared" si="12"/>
        <v xml:space="preserve"> </v>
      </c>
      <c r="AJ53" s="31" t="str">
        <f t="shared" si="13"/>
        <v xml:space="preserve"> </v>
      </c>
      <c r="AK53" s="31" t="str">
        <f t="shared" si="14"/>
        <v xml:space="preserve"> </v>
      </c>
      <c r="AL53" s="31" t="str">
        <f t="shared" si="15"/>
        <v xml:space="preserve"> </v>
      </c>
      <c r="AM53" s="31" t="str">
        <f t="shared" si="16"/>
        <v xml:space="preserve"> </v>
      </c>
      <c r="AN53" s="31" t="str">
        <f t="shared" si="17"/>
        <v xml:space="preserve"> </v>
      </c>
      <c r="AO53" s="31" t="str">
        <f t="shared" si="18"/>
        <v xml:space="preserve"> </v>
      </c>
    </row>
    <row r="54" spans="1:41" s="32" customFormat="1" ht="16.5" customHeight="1">
      <c r="A54" s="28">
        <v>42</v>
      </c>
      <c r="B54" s="29" t="s">
        <v>95</v>
      </c>
      <c r="C54" s="30">
        <f t="shared" si="19"/>
        <v>0</v>
      </c>
      <c r="D54" s="30"/>
      <c r="E54" s="30">
        <v>0</v>
      </c>
      <c r="F54" s="30"/>
      <c r="G54" s="30"/>
      <c r="H54" s="30">
        <f t="shared" si="20"/>
        <v>0</v>
      </c>
      <c r="I54" s="30"/>
      <c r="J54" s="30">
        <v>0</v>
      </c>
      <c r="K54" s="30">
        <f t="shared" si="21"/>
        <v>0</v>
      </c>
      <c r="L54" s="30"/>
      <c r="M54" s="30"/>
      <c r="N54" s="30"/>
      <c r="O54" s="30"/>
      <c r="P54" s="30">
        <f t="shared" si="22"/>
        <v>0</v>
      </c>
      <c r="Q54" s="30"/>
      <c r="R54" s="30">
        <v>0</v>
      </c>
      <c r="S54" s="30"/>
      <c r="T54" s="30"/>
      <c r="U54" s="30">
        <f t="shared" si="23"/>
        <v>0</v>
      </c>
      <c r="V54" s="30"/>
      <c r="W54" s="30">
        <v>0</v>
      </c>
      <c r="X54" s="30">
        <f t="shared" si="24"/>
        <v>0</v>
      </c>
      <c r="Y54" s="30"/>
      <c r="Z54" s="30">
        <v>0</v>
      </c>
      <c r="AA54" s="30"/>
      <c r="AB54" s="30">
        <v>0</v>
      </c>
      <c r="AC54" s="31" t="str">
        <f t="shared" si="6"/>
        <v xml:space="preserve"> </v>
      </c>
      <c r="AD54" s="31" t="str">
        <f t="shared" si="7"/>
        <v xml:space="preserve"> </v>
      </c>
      <c r="AE54" s="31" t="str">
        <f t="shared" si="8"/>
        <v xml:space="preserve"> </v>
      </c>
      <c r="AF54" s="31" t="str">
        <f t="shared" si="9"/>
        <v xml:space="preserve"> </v>
      </c>
      <c r="AG54" s="31" t="str">
        <f t="shared" si="10"/>
        <v xml:space="preserve"> </v>
      </c>
      <c r="AH54" s="31" t="str">
        <f t="shared" si="11"/>
        <v xml:space="preserve"> </v>
      </c>
      <c r="AI54" s="31" t="str">
        <f t="shared" si="12"/>
        <v xml:space="preserve"> </v>
      </c>
      <c r="AJ54" s="31" t="str">
        <f t="shared" si="13"/>
        <v xml:space="preserve"> </v>
      </c>
      <c r="AK54" s="31" t="str">
        <f t="shared" si="14"/>
        <v xml:space="preserve"> </v>
      </c>
      <c r="AL54" s="31" t="str">
        <f t="shared" si="15"/>
        <v xml:space="preserve"> </v>
      </c>
      <c r="AM54" s="31" t="str">
        <f t="shared" si="16"/>
        <v xml:space="preserve"> </v>
      </c>
      <c r="AN54" s="31" t="str">
        <f t="shared" si="17"/>
        <v xml:space="preserve"> </v>
      </c>
      <c r="AO54" s="31" t="str">
        <f t="shared" si="18"/>
        <v xml:space="preserve"> </v>
      </c>
    </row>
    <row r="55" spans="1:41" s="32" customFormat="1" ht="19.5" customHeight="1">
      <c r="A55" s="28">
        <v>43</v>
      </c>
      <c r="B55" s="29" t="s">
        <v>140</v>
      </c>
      <c r="C55" s="30">
        <f t="shared" si="19"/>
        <v>23086.5</v>
      </c>
      <c r="D55" s="30">
        <v>481</v>
      </c>
      <c r="E55" s="30">
        <v>22605.5</v>
      </c>
      <c r="F55" s="30"/>
      <c r="G55" s="30"/>
      <c r="H55" s="30">
        <f t="shared" si="20"/>
        <v>0</v>
      </c>
      <c r="I55" s="30"/>
      <c r="J55" s="30">
        <v>0</v>
      </c>
      <c r="K55" s="30">
        <f t="shared" si="21"/>
        <v>0</v>
      </c>
      <c r="L55" s="30"/>
      <c r="M55" s="30"/>
      <c r="N55" s="30"/>
      <c r="O55" s="30"/>
      <c r="P55" s="30">
        <f t="shared" si="22"/>
        <v>22154.532936</v>
      </c>
      <c r="Q55" s="30">
        <v>461.97824399999996</v>
      </c>
      <c r="R55" s="30">
        <v>21691.647518999998</v>
      </c>
      <c r="S55" s="30"/>
      <c r="T55" s="30"/>
      <c r="U55" s="30">
        <f t="shared" si="23"/>
        <v>0</v>
      </c>
      <c r="V55" s="30"/>
      <c r="W55" s="30">
        <v>0</v>
      </c>
      <c r="X55" s="30">
        <f t="shared" si="24"/>
        <v>0</v>
      </c>
      <c r="Y55" s="30"/>
      <c r="Z55" s="30">
        <v>0</v>
      </c>
      <c r="AA55" s="30"/>
      <c r="AB55" s="30">
        <v>0.90717300000000001</v>
      </c>
      <c r="AC55" s="31">
        <f t="shared" si="6"/>
        <v>0.95963151348190501</v>
      </c>
      <c r="AD55" s="31">
        <f t="shared" si="7"/>
        <v>0.96045372972972964</v>
      </c>
      <c r="AE55" s="31">
        <f t="shared" si="8"/>
        <v>0.95957388772643815</v>
      </c>
      <c r="AF55" s="31" t="str">
        <f t="shared" si="9"/>
        <v xml:space="preserve"> </v>
      </c>
      <c r="AG55" s="31" t="str">
        <f t="shared" si="10"/>
        <v xml:space="preserve"> </v>
      </c>
      <c r="AH55" s="31" t="str">
        <f t="shared" si="11"/>
        <v xml:space="preserve"> </v>
      </c>
      <c r="AI55" s="31" t="str">
        <f t="shared" si="12"/>
        <v xml:space="preserve"> </v>
      </c>
      <c r="AJ55" s="31" t="str">
        <f t="shared" si="13"/>
        <v xml:space="preserve"> </v>
      </c>
      <c r="AK55" s="31" t="str">
        <f t="shared" si="14"/>
        <v xml:space="preserve"> </v>
      </c>
      <c r="AL55" s="31" t="str">
        <f t="shared" si="15"/>
        <v xml:space="preserve"> </v>
      </c>
      <c r="AM55" s="31" t="str">
        <f t="shared" si="16"/>
        <v xml:space="preserve"> </v>
      </c>
      <c r="AN55" s="31" t="str">
        <f t="shared" si="17"/>
        <v xml:space="preserve"> </v>
      </c>
      <c r="AO55" s="31" t="str">
        <f t="shared" si="18"/>
        <v xml:space="preserve"> </v>
      </c>
    </row>
    <row r="56" spans="1:41" s="32" customFormat="1" ht="30" customHeight="1">
      <c r="A56" s="28">
        <v>44</v>
      </c>
      <c r="B56" s="29" t="s">
        <v>96</v>
      </c>
      <c r="C56" s="30">
        <f t="shared" si="19"/>
        <v>18072.990000000002</v>
      </c>
      <c r="D56" s="30"/>
      <c r="E56" s="30">
        <v>18072.990000000002</v>
      </c>
      <c r="F56" s="30"/>
      <c r="G56" s="30"/>
      <c r="H56" s="30">
        <f t="shared" si="20"/>
        <v>0</v>
      </c>
      <c r="I56" s="30"/>
      <c r="J56" s="30">
        <v>0</v>
      </c>
      <c r="K56" s="30">
        <f t="shared" si="21"/>
        <v>0</v>
      </c>
      <c r="L56" s="30"/>
      <c r="M56" s="30"/>
      <c r="N56" s="30"/>
      <c r="O56" s="30"/>
      <c r="P56" s="30">
        <f t="shared" si="22"/>
        <v>17625.831964000001</v>
      </c>
      <c r="Q56" s="30"/>
      <c r="R56" s="30">
        <v>17625.831964000001</v>
      </c>
      <c r="S56" s="30"/>
      <c r="T56" s="30"/>
      <c r="U56" s="30">
        <f t="shared" si="23"/>
        <v>0</v>
      </c>
      <c r="V56" s="30"/>
      <c r="W56" s="30">
        <v>0</v>
      </c>
      <c r="X56" s="30">
        <f t="shared" si="24"/>
        <v>0</v>
      </c>
      <c r="Y56" s="30"/>
      <c r="Z56" s="30">
        <v>0</v>
      </c>
      <c r="AA56" s="30"/>
      <c r="AB56" s="30">
        <v>0</v>
      </c>
      <c r="AC56" s="31">
        <f t="shared" si="6"/>
        <v>0.97525821482776232</v>
      </c>
      <c r="AD56" s="31" t="str">
        <f t="shared" si="7"/>
        <v xml:space="preserve"> </v>
      </c>
      <c r="AE56" s="31">
        <f t="shared" si="8"/>
        <v>0.97525821482776232</v>
      </c>
      <c r="AF56" s="31" t="str">
        <f t="shared" si="9"/>
        <v xml:space="preserve"> </v>
      </c>
      <c r="AG56" s="31" t="str">
        <f t="shared" si="10"/>
        <v xml:space="preserve"> </v>
      </c>
      <c r="AH56" s="31" t="str">
        <f t="shared" si="11"/>
        <v xml:space="preserve"> </v>
      </c>
      <c r="AI56" s="31" t="str">
        <f t="shared" si="12"/>
        <v xml:space="preserve"> </v>
      </c>
      <c r="AJ56" s="31" t="str">
        <f t="shared" si="13"/>
        <v xml:space="preserve"> </v>
      </c>
      <c r="AK56" s="31" t="str">
        <f t="shared" si="14"/>
        <v xml:space="preserve"> </v>
      </c>
      <c r="AL56" s="31" t="str">
        <f t="shared" si="15"/>
        <v xml:space="preserve"> </v>
      </c>
      <c r="AM56" s="31" t="str">
        <f t="shared" si="16"/>
        <v xml:space="preserve"> </v>
      </c>
      <c r="AN56" s="31" t="str">
        <f t="shared" si="17"/>
        <v xml:space="preserve"> </v>
      </c>
      <c r="AO56" s="31" t="str">
        <f t="shared" si="18"/>
        <v xml:space="preserve"> </v>
      </c>
    </row>
    <row r="57" spans="1:41" s="32" customFormat="1" ht="31.5" customHeight="1">
      <c r="A57" s="28">
        <v>45</v>
      </c>
      <c r="B57" s="29" t="s">
        <v>97</v>
      </c>
      <c r="C57" s="30">
        <f t="shared" si="19"/>
        <v>49115.284</v>
      </c>
      <c r="D57" s="30">
        <v>33787</v>
      </c>
      <c r="E57" s="30">
        <v>15328.284</v>
      </c>
      <c r="F57" s="30"/>
      <c r="G57" s="30"/>
      <c r="H57" s="30">
        <f t="shared" si="20"/>
        <v>0</v>
      </c>
      <c r="I57" s="30"/>
      <c r="J57" s="30">
        <v>0</v>
      </c>
      <c r="K57" s="30">
        <f t="shared" si="21"/>
        <v>0</v>
      </c>
      <c r="L57" s="30"/>
      <c r="M57" s="30"/>
      <c r="N57" s="30"/>
      <c r="O57" s="30"/>
      <c r="P57" s="30">
        <f t="shared" si="22"/>
        <v>42702.252325999994</v>
      </c>
      <c r="Q57" s="30">
        <v>28633.653499999997</v>
      </c>
      <c r="R57" s="30">
        <v>13968.867611</v>
      </c>
      <c r="S57" s="30"/>
      <c r="T57" s="30"/>
      <c r="U57" s="30">
        <f t="shared" si="23"/>
        <v>0</v>
      </c>
      <c r="V57" s="30"/>
      <c r="W57" s="30">
        <v>0</v>
      </c>
      <c r="X57" s="30">
        <f t="shared" si="24"/>
        <v>0</v>
      </c>
      <c r="Y57" s="30"/>
      <c r="Z57" s="30">
        <v>0</v>
      </c>
      <c r="AA57" s="30"/>
      <c r="AB57" s="30">
        <v>99.731215000000006</v>
      </c>
      <c r="AC57" s="31">
        <f t="shared" si="6"/>
        <v>0.86942900148963798</v>
      </c>
      <c r="AD57" s="31">
        <f t="shared" si="7"/>
        <v>0.84747546393583317</v>
      </c>
      <c r="AE57" s="31">
        <f t="shared" si="8"/>
        <v>0.91131320446567932</v>
      </c>
      <c r="AF57" s="31" t="str">
        <f t="shared" si="9"/>
        <v xml:space="preserve"> </v>
      </c>
      <c r="AG57" s="31" t="str">
        <f t="shared" si="10"/>
        <v xml:space="preserve"> </v>
      </c>
      <c r="AH57" s="31" t="str">
        <f t="shared" si="11"/>
        <v xml:space="preserve"> </v>
      </c>
      <c r="AI57" s="31" t="str">
        <f t="shared" si="12"/>
        <v xml:space="preserve"> </v>
      </c>
      <c r="AJ57" s="31" t="str">
        <f t="shared" si="13"/>
        <v xml:space="preserve"> </v>
      </c>
      <c r="AK57" s="31" t="str">
        <f t="shared" si="14"/>
        <v xml:space="preserve"> </v>
      </c>
      <c r="AL57" s="31" t="str">
        <f t="shared" si="15"/>
        <v xml:space="preserve"> </v>
      </c>
      <c r="AM57" s="31" t="str">
        <f t="shared" si="16"/>
        <v xml:space="preserve"> </v>
      </c>
      <c r="AN57" s="31" t="str">
        <f t="shared" si="17"/>
        <v xml:space="preserve"> </v>
      </c>
      <c r="AO57" s="31" t="str">
        <f t="shared" si="18"/>
        <v xml:space="preserve"> </v>
      </c>
    </row>
    <row r="58" spans="1:41" s="32" customFormat="1" ht="18" customHeight="1">
      <c r="A58" s="28">
        <v>46</v>
      </c>
      <c r="B58" s="29" t="s">
        <v>160</v>
      </c>
      <c r="C58" s="30">
        <f t="shared" si="19"/>
        <v>302.03966000000003</v>
      </c>
      <c r="D58" s="30"/>
      <c r="E58" s="30">
        <v>302.03966000000003</v>
      </c>
      <c r="F58" s="30"/>
      <c r="G58" s="30"/>
      <c r="H58" s="30">
        <f t="shared" si="20"/>
        <v>0</v>
      </c>
      <c r="I58" s="30"/>
      <c r="J58" s="30">
        <v>0</v>
      </c>
      <c r="K58" s="30">
        <f t="shared" si="21"/>
        <v>0</v>
      </c>
      <c r="L58" s="30"/>
      <c r="M58" s="30"/>
      <c r="N58" s="30"/>
      <c r="O58" s="30"/>
      <c r="P58" s="30">
        <f t="shared" si="22"/>
        <v>302.03966000000003</v>
      </c>
      <c r="Q58" s="30"/>
      <c r="R58" s="30">
        <v>302.03966000000003</v>
      </c>
      <c r="S58" s="30"/>
      <c r="T58" s="30"/>
      <c r="U58" s="30">
        <f t="shared" si="23"/>
        <v>0</v>
      </c>
      <c r="V58" s="30"/>
      <c r="W58" s="30">
        <v>0</v>
      </c>
      <c r="X58" s="30">
        <f t="shared" si="24"/>
        <v>0</v>
      </c>
      <c r="Y58" s="30"/>
      <c r="Z58" s="30">
        <v>0</v>
      </c>
      <c r="AA58" s="30"/>
      <c r="AB58" s="30">
        <v>0</v>
      </c>
      <c r="AC58" s="31">
        <f t="shared" si="6"/>
        <v>1</v>
      </c>
      <c r="AD58" s="31" t="str">
        <f t="shared" si="7"/>
        <v xml:space="preserve"> </v>
      </c>
      <c r="AE58" s="31">
        <f t="shared" si="8"/>
        <v>1</v>
      </c>
      <c r="AF58" s="31" t="str">
        <f t="shared" si="9"/>
        <v xml:space="preserve"> </v>
      </c>
      <c r="AG58" s="31" t="str">
        <f t="shared" si="10"/>
        <v xml:space="preserve"> </v>
      </c>
      <c r="AH58" s="31" t="str">
        <f t="shared" si="11"/>
        <v xml:space="preserve"> </v>
      </c>
      <c r="AI58" s="31" t="str">
        <f t="shared" si="12"/>
        <v xml:space="preserve"> </v>
      </c>
      <c r="AJ58" s="31" t="str">
        <f t="shared" si="13"/>
        <v xml:space="preserve"> </v>
      </c>
      <c r="AK58" s="31" t="str">
        <f t="shared" si="14"/>
        <v xml:space="preserve"> </v>
      </c>
      <c r="AL58" s="31" t="str">
        <f t="shared" si="15"/>
        <v xml:space="preserve"> </v>
      </c>
      <c r="AM58" s="31" t="str">
        <f t="shared" si="16"/>
        <v xml:space="preserve"> </v>
      </c>
      <c r="AN58" s="31" t="str">
        <f t="shared" si="17"/>
        <v xml:space="preserve"> </v>
      </c>
      <c r="AO58" s="31" t="str">
        <f t="shared" si="18"/>
        <v xml:space="preserve"> </v>
      </c>
    </row>
    <row r="59" spans="1:41" s="32" customFormat="1" ht="34.5" customHeight="1">
      <c r="A59" s="28">
        <v>47</v>
      </c>
      <c r="B59" s="29" t="s">
        <v>161</v>
      </c>
      <c r="C59" s="30">
        <f t="shared" si="19"/>
        <v>540.12973</v>
      </c>
      <c r="D59" s="30"/>
      <c r="E59" s="30">
        <v>540.12973</v>
      </c>
      <c r="F59" s="30"/>
      <c r="G59" s="30"/>
      <c r="H59" s="30">
        <f t="shared" si="20"/>
        <v>0</v>
      </c>
      <c r="I59" s="30"/>
      <c r="J59" s="30">
        <v>0</v>
      </c>
      <c r="K59" s="30">
        <f t="shared" si="21"/>
        <v>0</v>
      </c>
      <c r="L59" s="30"/>
      <c r="M59" s="30"/>
      <c r="N59" s="30"/>
      <c r="O59" s="30"/>
      <c r="P59" s="30">
        <f t="shared" si="22"/>
        <v>536.68208100000004</v>
      </c>
      <c r="Q59" s="30"/>
      <c r="R59" s="30">
        <v>536.68208100000004</v>
      </c>
      <c r="S59" s="30"/>
      <c r="T59" s="30"/>
      <c r="U59" s="30">
        <f t="shared" si="23"/>
        <v>0</v>
      </c>
      <c r="V59" s="30"/>
      <c r="W59" s="30">
        <v>0</v>
      </c>
      <c r="X59" s="30">
        <f t="shared" si="24"/>
        <v>0</v>
      </c>
      <c r="Y59" s="30"/>
      <c r="Z59" s="30">
        <v>0</v>
      </c>
      <c r="AA59" s="30"/>
      <c r="AB59" s="30">
        <v>0</v>
      </c>
      <c r="AC59" s="31">
        <f t="shared" si="6"/>
        <v>0.99361699827187822</v>
      </c>
      <c r="AD59" s="31" t="str">
        <f t="shared" si="7"/>
        <v xml:space="preserve"> </v>
      </c>
      <c r="AE59" s="31">
        <f t="shared" si="8"/>
        <v>0.99361699827187822</v>
      </c>
      <c r="AF59" s="31" t="str">
        <f t="shared" si="9"/>
        <v xml:space="preserve"> </v>
      </c>
      <c r="AG59" s="31" t="str">
        <f t="shared" si="10"/>
        <v xml:space="preserve"> </v>
      </c>
      <c r="AH59" s="31" t="str">
        <f t="shared" si="11"/>
        <v xml:space="preserve"> </v>
      </c>
      <c r="AI59" s="31" t="str">
        <f t="shared" si="12"/>
        <v xml:space="preserve"> </v>
      </c>
      <c r="AJ59" s="31" t="str">
        <f t="shared" si="13"/>
        <v xml:space="preserve"> </v>
      </c>
      <c r="AK59" s="31" t="str">
        <f t="shared" si="14"/>
        <v xml:space="preserve"> </v>
      </c>
      <c r="AL59" s="31" t="str">
        <f t="shared" si="15"/>
        <v xml:space="preserve"> </v>
      </c>
      <c r="AM59" s="31" t="str">
        <f t="shared" si="16"/>
        <v xml:space="preserve"> </v>
      </c>
      <c r="AN59" s="31" t="str">
        <f t="shared" si="17"/>
        <v xml:space="preserve"> </v>
      </c>
      <c r="AO59" s="31" t="str">
        <f t="shared" si="18"/>
        <v xml:space="preserve"> </v>
      </c>
    </row>
    <row r="60" spans="1:41" s="32" customFormat="1" ht="17.25" customHeight="1">
      <c r="A60" s="28">
        <v>48</v>
      </c>
      <c r="B60" s="29" t="s">
        <v>98</v>
      </c>
      <c r="C60" s="30">
        <f t="shared" si="19"/>
        <v>11888.5</v>
      </c>
      <c r="D60" s="30">
        <v>1450</v>
      </c>
      <c r="E60" s="30">
        <v>10438.5</v>
      </c>
      <c r="F60" s="30"/>
      <c r="G60" s="30"/>
      <c r="H60" s="30">
        <f t="shared" si="20"/>
        <v>0</v>
      </c>
      <c r="I60" s="30"/>
      <c r="J60" s="30">
        <v>0</v>
      </c>
      <c r="K60" s="30">
        <f t="shared" si="21"/>
        <v>0</v>
      </c>
      <c r="L60" s="30"/>
      <c r="M60" s="30"/>
      <c r="N60" s="30"/>
      <c r="O60" s="30"/>
      <c r="P60" s="30">
        <f t="shared" si="22"/>
        <v>10088.075463000001</v>
      </c>
      <c r="Q60" s="30">
        <v>1250.083392</v>
      </c>
      <c r="R60" s="30">
        <v>8837.9920710000006</v>
      </c>
      <c r="S60" s="30"/>
      <c r="T60" s="30"/>
      <c r="U60" s="30">
        <f t="shared" si="23"/>
        <v>0</v>
      </c>
      <c r="V60" s="30"/>
      <c r="W60" s="30">
        <v>0</v>
      </c>
      <c r="X60" s="30">
        <f t="shared" si="24"/>
        <v>0</v>
      </c>
      <c r="Y60" s="30"/>
      <c r="Z60" s="30">
        <v>0</v>
      </c>
      <c r="AA60" s="30"/>
      <c r="AB60" s="30">
        <v>0</v>
      </c>
      <c r="AC60" s="31">
        <f t="shared" si="6"/>
        <v>0.84855746839382606</v>
      </c>
      <c r="AD60" s="31">
        <f t="shared" si="7"/>
        <v>0.86212647724137936</v>
      </c>
      <c r="AE60" s="31">
        <f t="shared" si="8"/>
        <v>0.84667261301911201</v>
      </c>
      <c r="AF60" s="31" t="str">
        <f t="shared" si="9"/>
        <v xml:space="preserve"> </v>
      </c>
      <c r="AG60" s="31" t="str">
        <f t="shared" si="10"/>
        <v xml:space="preserve"> </v>
      </c>
      <c r="AH60" s="31" t="str">
        <f t="shared" si="11"/>
        <v xml:space="preserve"> </v>
      </c>
      <c r="AI60" s="31" t="str">
        <f t="shared" si="12"/>
        <v xml:space="preserve"> </v>
      </c>
      <c r="AJ60" s="31" t="str">
        <f t="shared" si="13"/>
        <v xml:space="preserve"> </v>
      </c>
      <c r="AK60" s="31" t="str">
        <f t="shared" si="14"/>
        <v xml:space="preserve"> </v>
      </c>
      <c r="AL60" s="31" t="str">
        <f t="shared" si="15"/>
        <v xml:space="preserve"> </v>
      </c>
      <c r="AM60" s="31" t="str">
        <f t="shared" si="16"/>
        <v xml:space="preserve"> </v>
      </c>
      <c r="AN60" s="31" t="str">
        <f t="shared" si="17"/>
        <v xml:space="preserve"> </v>
      </c>
      <c r="AO60" s="31" t="str">
        <f t="shared" si="18"/>
        <v xml:space="preserve"> </v>
      </c>
    </row>
    <row r="61" spans="1:41" s="32" customFormat="1" ht="24">
      <c r="A61" s="28">
        <v>49</v>
      </c>
      <c r="B61" s="29" t="s">
        <v>129</v>
      </c>
      <c r="C61" s="30">
        <f t="shared" si="19"/>
        <v>275</v>
      </c>
      <c r="D61" s="30"/>
      <c r="E61" s="30">
        <v>275</v>
      </c>
      <c r="F61" s="30"/>
      <c r="G61" s="30"/>
      <c r="H61" s="30">
        <f t="shared" si="20"/>
        <v>0</v>
      </c>
      <c r="I61" s="30"/>
      <c r="J61" s="30">
        <v>0</v>
      </c>
      <c r="K61" s="30">
        <f t="shared" si="21"/>
        <v>0</v>
      </c>
      <c r="L61" s="30"/>
      <c r="M61" s="30"/>
      <c r="N61" s="30"/>
      <c r="O61" s="30"/>
      <c r="P61" s="30">
        <f t="shared" si="22"/>
        <v>274.76950699999998</v>
      </c>
      <c r="Q61" s="30"/>
      <c r="R61" s="30">
        <v>274.76950699999998</v>
      </c>
      <c r="S61" s="30"/>
      <c r="T61" s="30"/>
      <c r="U61" s="30">
        <f t="shared" si="23"/>
        <v>0</v>
      </c>
      <c r="V61" s="30"/>
      <c r="W61" s="30">
        <v>0</v>
      </c>
      <c r="X61" s="30">
        <f t="shared" si="24"/>
        <v>0</v>
      </c>
      <c r="Y61" s="30"/>
      <c r="Z61" s="30">
        <v>0</v>
      </c>
      <c r="AA61" s="30"/>
      <c r="AB61" s="30">
        <v>0</v>
      </c>
      <c r="AC61" s="31">
        <f t="shared" si="6"/>
        <v>0.99916184363636351</v>
      </c>
      <c r="AD61" s="31" t="str">
        <f t="shared" si="7"/>
        <v xml:space="preserve"> </v>
      </c>
      <c r="AE61" s="31">
        <f t="shared" si="8"/>
        <v>0.99916184363636351</v>
      </c>
      <c r="AF61" s="31" t="str">
        <f t="shared" si="9"/>
        <v xml:space="preserve"> </v>
      </c>
      <c r="AG61" s="31" t="str">
        <f t="shared" si="10"/>
        <v xml:space="preserve"> </v>
      </c>
      <c r="AH61" s="31" t="str">
        <f t="shared" si="11"/>
        <v xml:space="preserve"> </v>
      </c>
      <c r="AI61" s="31" t="str">
        <f t="shared" si="12"/>
        <v xml:space="preserve"> </v>
      </c>
      <c r="AJ61" s="31" t="str">
        <f t="shared" si="13"/>
        <v xml:space="preserve"> </v>
      </c>
      <c r="AK61" s="31" t="str">
        <f t="shared" si="14"/>
        <v xml:space="preserve"> </v>
      </c>
      <c r="AL61" s="31" t="str">
        <f t="shared" si="15"/>
        <v xml:space="preserve"> </v>
      </c>
      <c r="AM61" s="31" t="str">
        <f t="shared" si="16"/>
        <v xml:space="preserve"> </v>
      </c>
      <c r="AN61" s="31" t="str">
        <f t="shared" si="17"/>
        <v xml:space="preserve"> </v>
      </c>
      <c r="AO61" s="31" t="str">
        <f t="shared" si="18"/>
        <v xml:space="preserve"> </v>
      </c>
    </row>
    <row r="62" spans="1:41" s="32" customFormat="1" ht="15.75" customHeight="1">
      <c r="A62" s="28">
        <v>50</v>
      </c>
      <c r="B62" s="29" t="s">
        <v>143</v>
      </c>
      <c r="C62" s="30">
        <f t="shared" si="19"/>
        <v>1500</v>
      </c>
      <c r="D62" s="30"/>
      <c r="E62" s="30">
        <v>1500</v>
      </c>
      <c r="F62" s="30"/>
      <c r="G62" s="30"/>
      <c r="H62" s="30">
        <f t="shared" si="20"/>
        <v>0</v>
      </c>
      <c r="I62" s="30"/>
      <c r="J62" s="30">
        <v>0</v>
      </c>
      <c r="K62" s="30">
        <f t="shared" si="21"/>
        <v>0</v>
      </c>
      <c r="L62" s="30"/>
      <c r="M62" s="30"/>
      <c r="N62" s="30"/>
      <c r="O62" s="30"/>
      <c r="P62" s="30">
        <f t="shared" si="22"/>
        <v>1500</v>
      </c>
      <c r="Q62" s="30"/>
      <c r="R62" s="30">
        <v>1500</v>
      </c>
      <c r="S62" s="30"/>
      <c r="T62" s="30"/>
      <c r="U62" s="30">
        <f t="shared" si="23"/>
        <v>0</v>
      </c>
      <c r="V62" s="30"/>
      <c r="W62" s="30">
        <v>0</v>
      </c>
      <c r="X62" s="30">
        <f t="shared" si="24"/>
        <v>0</v>
      </c>
      <c r="Y62" s="30"/>
      <c r="Z62" s="30">
        <v>0</v>
      </c>
      <c r="AA62" s="30"/>
      <c r="AB62" s="30">
        <v>0</v>
      </c>
      <c r="AC62" s="31">
        <f t="shared" si="6"/>
        <v>1</v>
      </c>
      <c r="AD62" s="31" t="str">
        <f t="shared" si="7"/>
        <v xml:space="preserve"> </v>
      </c>
      <c r="AE62" s="31">
        <f t="shared" si="8"/>
        <v>1</v>
      </c>
      <c r="AF62" s="31" t="str">
        <f t="shared" si="9"/>
        <v xml:space="preserve"> </v>
      </c>
      <c r="AG62" s="31" t="str">
        <f t="shared" si="10"/>
        <v xml:space="preserve"> </v>
      </c>
      <c r="AH62" s="31" t="str">
        <f t="shared" si="11"/>
        <v xml:space="preserve"> </v>
      </c>
      <c r="AI62" s="31" t="str">
        <f t="shared" si="12"/>
        <v xml:space="preserve"> </v>
      </c>
      <c r="AJ62" s="31" t="str">
        <f t="shared" si="13"/>
        <v xml:space="preserve"> </v>
      </c>
      <c r="AK62" s="31" t="str">
        <f t="shared" si="14"/>
        <v xml:space="preserve"> </v>
      </c>
      <c r="AL62" s="31" t="str">
        <f t="shared" si="15"/>
        <v xml:space="preserve"> </v>
      </c>
      <c r="AM62" s="31" t="str">
        <f t="shared" si="16"/>
        <v xml:space="preserve"> </v>
      </c>
      <c r="AN62" s="31" t="str">
        <f t="shared" si="17"/>
        <v xml:space="preserve"> </v>
      </c>
      <c r="AO62" s="31" t="str">
        <f t="shared" si="18"/>
        <v xml:space="preserve"> </v>
      </c>
    </row>
    <row r="63" spans="1:41" s="32" customFormat="1" ht="31.5" customHeight="1">
      <c r="A63" s="28">
        <v>51</v>
      </c>
      <c r="B63" s="29" t="s">
        <v>127</v>
      </c>
      <c r="C63" s="30">
        <f t="shared" ref="C63:C66" si="25">SUM(D63:H63)+K63+SUM(N63:O63)</f>
        <v>89763.9</v>
      </c>
      <c r="D63" s="30">
        <v>89745</v>
      </c>
      <c r="E63" s="30">
        <v>18.899999999999999</v>
      </c>
      <c r="F63" s="30"/>
      <c r="G63" s="30"/>
      <c r="H63" s="30">
        <f t="shared" ref="H63:H66" si="26">SUM(I63:J63)</f>
        <v>0</v>
      </c>
      <c r="I63" s="30"/>
      <c r="J63" s="30">
        <v>0</v>
      </c>
      <c r="K63" s="30">
        <f t="shared" ref="K63:K66" si="27">SUM(L63:M63)</f>
        <v>0</v>
      </c>
      <c r="L63" s="30"/>
      <c r="M63" s="30"/>
      <c r="N63" s="30"/>
      <c r="O63" s="30"/>
      <c r="P63" s="30">
        <f t="shared" ref="P63:P66" si="28">SUM(Q63:U63)+X63+SUM(AA63:AB63)</f>
        <v>91453.701754000009</v>
      </c>
      <c r="Q63" s="30">
        <v>91434.801754000015</v>
      </c>
      <c r="R63" s="30">
        <v>18.899999999999999</v>
      </c>
      <c r="S63" s="30"/>
      <c r="T63" s="30"/>
      <c r="U63" s="30">
        <f t="shared" ref="U63:U66" si="29">SUM(V63:W63)</f>
        <v>0</v>
      </c>
      <c r="V63" s="30"/>
      <c r="W63" s="30">
        <v>0</v>
      </c>
      <c r="X63" s="30">
        <f t="shared" ref="X63:X66" si="30">SUM(Y63:Z63)</f>
        <v>0</v>
      </c>
      <c r="Y63" s="30"/>
      <c r="Z63" s="30">
        <v>0</v>
      </c>
      <c r="AA63" s="30"/>
      <c r="AB63" s="30">
        <v>0</v>
      </c>
      <c r="AC63" s="31">
        <f t="shared" si="6"/>
        <v>1.0188249591873795</v>
      </c>
      <c r="AD63" s="31">
        <f t="shared" si="7"/>
        <v>1.0188289236614856</v>
      </c>
      <c r="AE63" s="31">
        <f t="shared" si="8"/>
        <v>1</v>
      </c>
      <c r="AF63" s="31" t="str">
        <f t="shared" si="9"/>
        <v xml:space="preserve"> </v>
      </c>
      <c r="AG63" s="31" t="str">
        <f t="shared" si="10"/>
        <v xml:space="preserve"> </v>
      </c>
      <c r="AH63" s="31" t="str">
        <f t="shared" si="11"/>
        <v xml:space="preserve"> </v>
      </c>
      <c r="AI63" s="31" t="str">
        <f t="shared" si="12"/>
        <v xml:space="preserve"> </v>
      </c>
      <c r="AJ63" s="31" t="str">
        <f t="shared" si="13"/>
        <v xml:space="preserve"> </v>
      </c>
      <c r="AK63" s="31" t="str">
        <f t="shared" si="14"/>
        <v xml:space="preserve"> </v>
      </c>
      <c r="AL63" s="31" t="str">
        <f t="shared" si="15"/>
        <v xml:space="preserve"> </v>
      </c>
      <c r="AM63" s="31" t="str">
        <f t="shared" si="16"/>
        <v xml:space="preserve"> </v>
      </c>
      <c r="AN63" s="31" t="str">
        <f t="shared" si="17"/>
        <v xml:space="preserve"> </v>
      </c>
      <c r="AO63" s="31" t="str">
        <f t="shared" si="18"/>
        <v xml:space="preserve"> </v>
      </c>
    </row>
    <row r="64" spans="1:41" s="32" customFormat="1" ht="24">
      <c r="A64" s="28">
        <v>52</v>
      </c>
      <c r="B64" s="29" t="s">
        <v>128</v>
      </c>
      <c r="C64" s="30">
        <f t="shared" si="25"/>
        <v>498058.7</v>
      </c>
      <c r="D64" s="30">
        <v>498030</v>
      </c>
      <c r="E64" s="30">
        <v>28.7</v>
      </c>
      <c r="F64" s="30"/>
      <c r="G64" s="30"/>
      <c r="H64" s="30">
        <f t="shared" si="26"/>
        <v>0</v>
      </c>
      <c r="I64" s="30"/>
      <c r="J64" s="30">
        <v>0</v>
      </c>
      <c r="K64" s="30">
        <f t="shared" si="27"/>
        <v>0</v>
      </c>
      <c r="L64" s="30"/>
      <c r="M64" s="30"/>
      <c r="N64" s="30"/>
      <c r="O64" s="30"/>
      <c r="P64" s="30">
        <f t="shared" si="28"/>
        <v>437108.16566400015</v>
      </c>
      <c r="Q64" s="30">
        <v>437079.46566400013</v>
      </c>
      <c r="R64" s="30">
        <v>28.7</v>
      </c>
      <c r="S64" s="30"/>
      <c r="T64" s="30"/>
      <c r="U64" s="30">
        <f t="shared" si="29"/>
        <v>0</v>
      </c>
      <c r="V64" s="30"/>
      <c r="W64" s="30">
        <v>0</v>
      </c>
      <c r="X64" s="30">
        <f t="shared" si="30"/>
        <v>0</v>
      </c>
      <c r="Y64" s="30"/>
      <c r="Z64" s="30">
        <v>0</v>
      </c>
      <c r="AA64" s="30"/>
      <c r="AB64" s="30">
        <v>0</v>
      </c>
      <c r="AC64" s="31">
        <f t="shared" si="6"/>
        <v>0.87762379346852115</v>
      </c>
      <c r="AD64" s="31">
        <f t="shared" si="7"/>
        <v>0.87761674128867762</v>
      </c>
      <c r="AE64" s="31">
        <f t="shared" si="8"/>
        <v>1</v>
      </c>
      <c r="AF64" s="31" t="str">
        <f t="shared" si="9"/>
        <v xml:space="preserve"> </v>
      </c>
      <c r="AG64" s="31" t="str">
        <f t="shared" si="10"/>
        <v xml:space="preserve"> </v>
      </c>
      <c r="AH64" s="31" t="str">
        <f t="shared" si="11"/>
        <v xml:space="preserve"> </v>
      </c>
      <c r="AI64" s="31" t="str">
        <f t="shared" si="12"/>
        <v xml:space="preserve"> </v>
      </c>
      <c r="AJ64" s="31" t="str">
        <f t="shared" si="13"/>
        <v xml:space="preserve"> </v>
      </c>
      <c r="AK64" s="31" t="str">
        <f t="shared" si="14"/>
        <v xml:space="preserve"> </v>
      </c>
      <c r="AL64" s="31" t="str">
        <f t="shared" si="15"/>
        <v xml:space="preserve"> </v>
      </c>
      <c r="AM64" s="31" t="str">
        <f t="shared" si="16"/>
        <v xml:space="preserve"> </v>
      </c>
      <c r="AN64" s="31" t="str">
        <f t="shared" si="17"/>
        <v xml:space="preserve"> </v>
      </c>
      <c r="AO64" s="31" t="str">
        <f t="shared" si="18"/>
        <v xml:space="preserve"> </v>
      </c>
    </row>
    <row r="65" spans="1:41" s="32" customFormat="1" ht="34.5" customHeight="1">
      <c r="A65" s="28">
        <v>53</v>
      </c>
      <c r="B65" s="29" t="s">
        <v>141</v>
      </c>
      <c r="C65" s="30">
        <f t="shared" si="25"/>
        <v>149293.6</v>
      </c>
      <c r="D65" s="30">
        <v>149274</v>
      </c>
      <c r="E65" s="30">
        <v>19.600000000000001</v>
      </c>
      <c r="F65" s="30"/>
      <c r="G65" s="30"/>
      <c r="H65" s="30">
        <f t="shared" si="26"/>
        <v>0</v>
      </c>
      <c r="I65" s="30"/>
      <c r="J65" s="30">
        <v>0</v>
      </c>
      <c r="K65" s="30">
        <f t="shared" si="27"/>
        <v>0</v>
      </c>
      <c r="L65" s="30"/>
      <c r="M65" s="30"/>
      <c r="N65" s="30"/>
      <c r="O65" s="30"/>
      <c r="P65" s="30">
        <f t="shared" si="28"/>
        <v>116576.65737900001</v>
      </c>
      <c r="Q65" s="30">
        <v>116557.05737900001</v>
      </c>
      <c r="R65" s="30">
        <v>19.600000000000001</v>
      </c>
      <c r="S65" s="30"/>
      <c r="T65" s="30"/>
      <c r="U65" s="30">
        <f t="shared" si="29"/>
        <v>0</v>
      </c>
      <c r="V65" s="30"/>
      <c r="W65" s="30">
        <v>0</v>
      </c>
      <c r="X65" s="30">
        <f t="shared" si="30"/>
        <v>0</v>
      </c>
      <c r="Y65" s="30"/>
      <c r="Z65" s="30">
        <v>0</v>
      </c>
      <c r="AA65" s="30"/>
      <c r="AB65" s="30">
        <v>0</v>
      </c>
      <c r="AC65" s="31">
        <f t="shared" si="6"/>
        <v>0.78085502244570437</v>
      </c>
      <c r="AD65" s="31">
        <f t="shared" si="7"/>
        <v>0.78082624823478974</v>
      </c>
      <c r="AE65" s="31">
        <f t="shared" si="8"/>
        <v>1</v>
      </c>
      <c r="AF65" s="31" t="str">
        <f t="shared" si="9"/>
        <v xml:space="preserve"> </v>
      </c>
      <c r="AG65" s="31" t="str">
        <f t="shared" si="10"/>
        <v xml:space="preserve"> </v>
      </c>
      <c r="AH65" s="31" t="str">
        <f t="shared" si="11"/>
        <v xml:space="preserve"> </v>
      </c>
      <c r="AI65" s="31" t="str">
        <f t="shared" si="12"/>
        <v xml:space="preserve"> </v>
      </c>
      <c r="AJ65" s="31" t="str">
        <f t="shared" si="13"/>
        <v xml:space="preserve"> </v>
      </c>
      <c r="AK65" s="31" t="str">
        <f t="shared" si="14"/>
        <v xml:space="preserve"> </v>
      </c>
      <c r="AL65" s="31" t="str">
        <f t="shared" si="15"/>
        <v xml:space="preserve"> </v>
      </c>
      <c r="AM65" s="31" t="str">
        <f t="shared" si="16"/>
        <v xml:space="preserve"> </v>
      </c>
      <c r="AN65" s="31" t="str">
        <f t="shared" si="17"/>
        <v xml:space="preserve"> </v>
      </c>
      <c r="AO65" s="31" t="str">
        <f t="shared" si="18"/>
        <v xml:space="preserve"> </v>
      </c>
    </row>
    <row r="66" spans="1:41" s="32" customFormat="1" ht="17.25" customHeight="1">
      <c r="A66" s="28">
        <v>54</v>
      </c>
      <c r="B66" s="29" t="s">
        <v>162</v>
      </c>
      <c r="C66" s="30">
        <f t="shared" si="25"/>
        <v>100</v>
      </c>
      <c r="D66" s="30"/>
      <c r="E66" s="30">
        <v>100</v>
      </c>
      <c r="F66" s="30"/>
      <c r="G66" s="30"/>
      <c r="H66" s="30">
        <f t="shared" si="26"/>
        <v>0</v>
      </c>
      <c r="I66" s="30"/>
      <c r="J66" s="30">
        <v>0</v>
      </c>
      <c r="K66" s="30">
        <f t="shared" si="27"/>
        <v>0</v>
      </c>
      <c r="L66" s="30"/>
      <c r="M66" s="30"/>
      <c r="N66" s="30"/>
      <c r="O66" s="30"/>
      <c r="P66" s="30">
        <f t="shared" si="28"/>
        <v>100</v>
      </c>
      <c r="Q66" s="30"/>
      <c r="R66" s="30">
        <v>100</v>
      </c>
      <c r="S66" s="30"/>
      <c r="T66" s="30"/>
      <c r="U66" s="30">
        <f t="shared" si="29"/>
        <v>0</v>
      </c>
      <c r="V66" s="30"/>
      <c r="W66" s="30">
        <v>0</v>
      </c>
      <c r="X66" s="30">
        <f t="shared" si="30"/>
        <v>0</v>
      </c>
      <c r="Y66" s="30"/>
      <c r="Z66" s="30">
        <v>0</v>
      </c>
      <c r="AA66" s="30"/>
      <c r="AB66" s="30">
        <v>0</v>
      </c>
      <c r="AC66" s="31">
        <f t="shared" si="6"/>
        <v>1</v>
      </c>
      <c r="AD66" s="31" t="str">
        <f t="shared" si="7"/>
        <v xml:space="preserve"> </v>
      </c>
      <c r="AE66" s="31">
        <f t="shared" si="8"/>
        <v>1</v>
      </c>
      <c r="AF66" s="31" t="str">
        <f t="shared" si="9"/>
        <v xml:space="preserve"> </v>
      </c>
      <c r="AG66" s="31" t="str">
        <f t="shared" si="10"/>
        <v xml:space="preserve"> </v>
      </c>
      <c r="AH66" s="31" t="str">
        <f t="shared" si="11"/>
        <v xml:space="preserve"> </v>
      </c>
      <c r="AI66" s="31" t="str">
        <f t="shared" si="12"/>
        <v xml:space="preserve"> </v>
      </c>
      <c r="AJ66" s="31" t="str">
        <f t="shared" si="13"/>
        <v xml:space="preserve"> </v>
      </c>
      <c r="AK66" s="31" t="str">
        <f t="shared" si="14"/>
        <v xml:space="preserve"> </v>
      </c>
      <c r="AL66" s="31" t="str">
        <f t="shared" si="15"/>
        <v xml:space="preserve"> </v>
      </c>
      <c r="AM66" s="31" t="str">
        <f t="shared" si="16"/>
        <v xml:space="preserve"> </v>
      </c>
      <c r="AN66" s="31" t="str">
        <f t="shared" si="17"/>
        <v xml:space="preserve"> </v>
      </c>
      <c r="AO66" s="31" t="str">
        <f t="shared" si="18"/>
        <v xml:space="preserve"> </v>
      </c>
    </row>
    <row r="67" spans="1:41" s="32" customFormat="1" ht="14.25" customHeight="1">
      <c r="A67" s="28">
        <v>55</v>
      </c>
      <c r="B67" s="29" t="s">
        <v>67</v>
      </c>
      <c r="C67" s="30">
        <f t="shared" si="19"/>
        <v>93432.000100000005</v>
      </c>
      <c r="D67" s="30">
        <v>1000</v>
      </c>
      <c r="E67" s="30">
        <v>92432.000100000005</v>
      </c>
      <c r="F67" s="30"/>
      <c r="G67" s="30"/>
      <c r="H67" s="30">
        <f t="shared" si="20"/>
        <v>0</v>
      </c>
      <c r="I67" s="30"/>
      <c r="J67" s="30"/>
      <c r="K67" s="30">
        <f t="shared" si="21"/>
        <v>0</v>
      </c>
      <c r="L67" s="30"/>
      <c r="M67" s="30"/>
      <c r="N67" s="30"/>
      <c r="O67" s="30"/>
      <c r="P67" s="30">
        <f t="shared" si="22"/>
        <v>83433.582651000004</v>
      </c>
      <c r="Q67" s="30">
        <v>227.655</v>
      </c>
      <c r="R67" s="30">
        <v>82216.927651000005</v>
      </c>
      <c r="S67" s="30"/>
      <c r="T67" s="30"/>
      <c r="U67" s="30">
        <f t="shared" si="23"/>
        <v>0</v>
      </c>
      <c r="V67" s="30"/>
      <c r="W67" s="30"/>
      <c r="X67" s="30">
        <f t="shared" si="24"/>
        <v>0</v>
      </c>
      <c r="Y67" s="30"/>
      <c r="Z67" s="30"/>
      <c r="AA67" s="30"/>
      <c r="AB67" s="30">
        <v>989</v>
      </c>
      <c r="AC67" s="31">
        <f t="shared" si="6"/>
        <v>0.89298722666432573</v>
      </c>
      <c r="AD67" s="31">
        <f t="shared" si="7"/>
        <v>0.227655</v>
      </c>
      <c r="AE67" s="31">
        <f t="shared" si="8"/>
        <v>0.88948554139314795</v>
      </c>
      <c r="AF67" s="31" t="str">
        <f t="shared" si="9"/>
        <v xml:space="preserve"> </v>
      </c>
      <c r="AG67" s="31" t="str">
        <f t="shared" si="10"/>
        <v xml:space="preserve"> </v>
      </c>
      <c r="AH67" s="31" t="str">
        <f t="shared" si="11"/>
        <v xml:space="preserve"> </v>
      </c>
      <c r="AI67" s="31" t="str">
        <f t="shared" si="12"/>
        <v xml:space="preserve"> </v>
      </c>
      <c r="AJ67" s="31" t="str">
        <f t="shared" si="13"/>
        <v xml:space="preserve"> </v>
      </c>
      <c r="AK67" s="31" t="str">
        <f t="shared" si="14"/>
        <v xml:space="preserve"> </v>
      </c>
      <c r="AL67" s="31" t="str">
        <f t="shared" si="15"/>
        <v xml:space="preserve"> </v>
      </c>
      <c r="AM67" s="31" t="str">
        <f t="shared" si="16"/>
        <v xml:space="preserve"> </v>
      </c>
      <c r="AN67" s="31" t="str">
        <f t="shared" si="17"/>
        <v xml:space="preserve"> </v>
      </c>
      <c r="AO67" s="31" t="str">
        <f t="shared" si="18"/>
        <v xml:space="preserve"> </v>
      </c>
    </row>
    <row r="68" spans="1:41" s="32" customFormat="1" ht="14.25" customHeight="1">
      <c r="A68" s="28">
        <v>56</v>
      </c>
      <c r="B68" s="29" t="s">
        <v>73</v>
      </c>
      <c r="C68" s="30">
        <f t="shared" si="19"/>
        <v>50.4</v>
      </c>
      <c r="D68" s="30"/>
      <c r="E68" s="30">
        <v>50.4</v>
      </c>
      <c r="F68" s="30"/>
      <c r="G68" s="30"/>
      <c r="H68" s="30">
        <f t="shared" si="20"/>
        <v>0</v>
      </c>
      <c r="I68" s="30"/>
      <c r="J68" s="30"/>
      <c r="K68" s="30">
        <f t="shared" si="21"/>
        <v>0</v>
      </c>
      <c r="L68" s="30"/>
      <c r="M68" s="30"/>
      <c r="N68" s="30"/>
      <c r="O68" s="30"/>
      <c r="P68" s="30">
        <f t="shared" si="22"/>
        <v>50.4</v>
      </c>
      <c r="Q68" s="30"/>
      <c r="R68" s="30">
        <v>50.4</v>
      </c>
      <c r="S68" s="30"/>
      <c r="T68" s="30"/>
      <c r="U68" s="30">
        <f t="shared" si="23"/>
        <v>0</v>
      </c>
      <c r="V68" s="30"/>
      <c r="W68" s="30"/>
      <c r="X68" s="30">
        <f t="shared" si="24"/>
        <v>0</v>
      </c>
      <c r="Y68" s="30"/>
      <c r="Z68" s="30"/>
      <c r="AA68" s="30"/>
      <c r="AB68" s="30"/>
      <c r="AC68" s="31">
        <f t="shared" si="6"/>
        <v>1</v>
      </c>
      <c r="AD68" s="31" t="str">
        <f t="shared" si="7"/>
        <v xml:space="preserve"> </v>
      </c>
      <c r="AE68" s="31">
        <f t="shared" si="8"/>
        <v>1</v>
      </c>
      <c r="AF68" s="31" t="str">
        <f t="shared" si="9"/>
        <v xml:space="preserve"> </v>
      </c>
      <c r="AG68" s="31" t="str">
        <f t="shared" si="10"/>
        <v xml:space="preserve"> </v>
      </c>
      <c r="AH68" s="31" t="str">
        <f t="shared" si="11"/>
        <v xml:space="preserve"> </v>
      </c>
      <c r="AI68" s="31" t="str">
        <f t="shared" si="12"/>
        <v xml:space="preserve"> </v>
      </c>
      <c r="AJ68" s="31" t="str">
        <f t="shared" si="13"/>
        <v xml:space="preserve"> </v>
      </c>
      <c r="AK68" s="31" t="str">
        <f t="shared" si="14"/>
        <v xml:space="preserve"> </v>
      </c>
      <c r="AL68" s="31" t="str">
        <f t="shared" si="15"/>
        <v xml:space="preserve"> </v>
      </c>
      <c r="AM68" s="31" t="str">
        <f t="shared" si="16"/>
        <v xml:space="preserve"> </v>
      </c>
      <c r="AN68" s="31" t="str">
        <f t="shared" si="17"/>
        <v xml:space="preserve"> </v>
      </c>
      <c r="AO68" s="31" t="str">
        <f t="shared" si="18"/>
        <v xml:space="preserve"> </v>
      </c>
    </row>
    <row r="69" spans="1:41" s="32" customFormat="1" ht="14.25" customHeight="1">
      <c r="A69" s="28">
        <v>57</v>
      </c>
      <c r="B69" s="29" t="s">
        <v>130</v>
      </c>
      <c r="C69" s="30">
        <f t="shared" si="19"/>
        <v>282.37799999999999</v>
      </c>
      <c r="D69" s="30"/>
      <c r="E69" s="30">
        <v>282.37799999999999</v>
      </c>
      <c r="F69" s="30"/>
      <c r="G69" s="30"/>
      <c r="H69" s="30">
        <f t="shared" si="20"/>
        <v>0</v>
      </c>
      <c r="I69" s="30"/>
      <c r="J69" s="30"/>
      <c r="K69" s="30">
        <f t="shared" si="21"/>
        <v>0</v>
      </c>
      <c r="L69" s="30"/>
      <c r="M69" s="30"/>
      <c r="N69" s="30"/>
      <c r="O69" s="30"/>
      <c r="P69" s="30">
        <f t="shared" si="22"/>
        <v>280.20196199999998</v>
      </c>
      <c r="Q69" s="30"/>
      <c r="R69" s="30">
        <v>280.20196199999998</v>
      </c>
      <c r="S69" s="30"/>
      <c r="T69" s="30"/>
      <c r="U69" s="30">
        <f t="shared" si="23"/>
        <v>0</v>
      </c>
      <c r="V69" s="30"/>
      <c r="W69" s="30"/>
      <c r="X69" s="30">
        <f t="shared" si="24"/>
        <v>0</v>
      </c>
      <c r="Y69" s="30"/>
      <c r="Z69" s="30"/>
      <c r="AA69" s="30"/>
      <c r="AB69" s="30"/>
      <c r="AC69" s="31">
        <f t="shared" si="6"/>
        <v>0.99229388266791319</v>
      </c>
      <c r="AD69" s="31" t="str">
        <f t="shared" si="7"/>
        <v xml:space="preserve"> </v>
      </c>
      <c r="AE69" s="31">
        <f t="shared" si="8"/>
        <v>0.99229388266791319</v>
      </c>
      <c r="AF69" s="31" t="str">
        <f t="shared" si="9"/>
        <v xml:space="preserve"> </v>
      </c>
      <c r="AG69" s="31" t="str">
        <f t="shared" si="10"/>
        <v xml:space="preserve"> </v>
      </c>
      <c r="AH69" s="31" t="str">
        <f t="shared" si="11"/>
        <v xml:space="preserve"> </v>
      </c>
      <c r="AI69" s="31" t="str">
        <f t="shared" si="12"/>
        <v xml:space="preserve"> </v>
      </c>
      <c r="AJ69" s="31" t="str">
        <f t="shared" si="13"/>
        <v xml:space="preserve"> </v>
      </c>
      <c r="AK69" s="31" t="str">
        <f t="shared" si="14"/>
        <v xml:space="preserve"> </v>
      </c>
      <c r="AL69" s="31" t="str">
        <f t="shared" si="15"/>
        <v xml:space="preserve"> </v>
      </c>
      <c r="AM69" s="31" t="str">
        <f t="shared" si="16"/>
        <v xml:space="preserve"> </v>
      </c>
      <c r="AN69" s="31" t="str">
        <f t="shared" si="17"/>
        <v xml:space="preserve"> </v>
      </c>
      <c r="AO69" s="31" t="str">
        <f t="shared" si="18"/>
        <v xml:space="preserve"> </v>
      </c>
    </row>
    <row r="70" spans="1:41" s="32" customFormat="1" ht="14.25" customHeight="1">
      <c r="A70" s="28">
        <v>58</v>
      </c>
      <c r="B70" s="29" t="s">
        <v>27</v>
      </c>
      <c r="C70" s="30">
        <f t="shared" si="19"/>
        <v>67290.8</v>
      </c>
      <c r="D70" s="30">
        <v>29308</v>
      </c>
      <c r="E70" s="30">
        <v>37982.800000000003</v>
      </c>
      <c r="F70" s="30"/>
      <c r="G70" s="30"/>
      <c r="H70" s="30">
        <f t="shared" si="20"/>
        <v>0</v>
      </c>
      <c r="I70" s="30"/>
      <c r="J70" s="30"/>
      <c r="K70" s="30">
        <f t="shared" si="21"/>
        <v>0</v>
      </c>
      <c r="L70" s="30"/>
      <c r="M70" s="30"/>
      <c r="N70" s="30"/>
      <c r="O70" s="30"/>
      <c r="P70" s="30">
        <f t="shared" si="22"/>
        <v>64393.680922</v>
      </c>
      <c r="Q70" s="30">
        <v>26945.935922000001</v>
      </c>
      <c r="R70" s="30">
        <v>37447.745000000003</v>
      </c>
      <c r="S70" s="30"/>
      <c r="T70" s="30"/>
      <c r="U70" s="30">
        <f t="shared" si="23"/>
        <v>0</v>
      </c>
      <c r="V70" s="30"/>
      <c r="W70" s="30"/>
      <c r="X70" s="30">
        <f t="shared" si="24"/>
        <v>0</v>
      </c>
      <c r="Y70" s="30"/>
      <c r="Z70" s="30"/>
      <c r="AA70" s="30"/>
      <c r="AB70" s="30"/>
      <c r="AC70" s="31">
        <f t="shared" si="6"/>
        <v>0.95694628273107163</v>
      </c>
      <c r="AD70" s="31">
        <f t="shared" si="7"/>
        <v>0.91940548389518217</v>
      </c>
      <c r="AE70" s="31">
        <f t="shared" si="8"/>
        <v>0.98591322914582391</v>
      </c>
      <c r="AF70" s="31" t="str">
        <f t="shared" si="9"/>
        <v xml:space="preserve"> </v>
      </c>
      <c r="AG70" s="31" t="str">
        <f t="shared" si="10"/>
        <v xml:space="preserve"> </v>
      </c>
      <c r="AH70" s="31" t="str">
        <f t="shared" si="11"/>
        <v xml:space="preserve"> </v>
      </c>
      <c r="AI70" s="31" t="str">
        <f t="shared" si="12"/>
        <v xml:space="preserve"> </v>
      </c>
      <c r="AJ70" s="31" t="str">
        <f t="shared" si="13"/>
        <v xml:space="preserve"> </v>
      </c>
      <c r="AK70" s="31" t="str">
        <f t="shared" si="14"/>
        <v xml:space="preserve"> </v>
      </c>
      <c r="AL70" s="31" t="str">
        <f t="shared" si="15"/>
        <v xml:space="preserve"> </v>
      </c>
      <c r="AM70" s="31" t="str">
        <f t="shared" si="16"/>
        <v xml:space="preserve"> </v>
      </c>
      <c r="AN70" s="31" t="str">
        <f t="shared" si="17"/>
        <v xml:space="preserve"> </v>
      </c>
      <c r="AO70" s="31" t="str">
        <f t="shared" si="18"/>
        <v xml:space="preserve"> </v>
      </c>
    </row>
    <row r="71" spans="1:41" s="32" customFormat="1" ht="14.25" customHeight="1">
      <c r="A71" s="28">
        <v>59</v>
      </c>
      <c r="B71" s="29" t="s">
        <v>80</v>
      </c>
      <c r="C71" s="30">
        <f t="shared" si="19"/>
        <v>233.8</v>
      </c>
      <c r="D71" s="30"/>
      <c r="E71" s="30">
        <v>233.8</v>
      </c>
      <c r="F71" s="30"/>
      <c r="G71" s="30"/>
      <c r="H71" s="30">
        <f t="shared" si="20"/>
        <v>0</v>
      </c>
      <c r="I71" s="30"/>
      <c r="J71" s="30"/>
      <c r="K71" s="30">
        <f t="shared" si="21"/>
        <v>0</v>
      </c>
      <c r="L71" s="30"/>
      <c r="M71" s="30"/>
      <c r="N71" s="30"/>
      <c r="O71" s="30"/>
      <c r="P71" s="30">
        <f t="shared" si="22"/>
        <v>233.8</v>
      </c>
      <c r="Q71" s="30"/>
      <c r="R71" s="30">
        <v>233.8</v>
      </c>
      <c r="S71" s="30"/>
      <c r="T71" s="30"/>
      <c r="U71" s="30">
        <f t="shared" si="23"/>
        <v>0</v>
      </c>
      <c r="V71" s="30"/>
      <c r="W71" s="30"/>
      <c r="X71" s="30">
        <f t="shared" si="24"/>
        <v>0</v>
      </c>
      <c r="Y71" s="30"/>
      <c r="Z71" s="30"/>
      <c r="AA71" s="30"/>
      <c r="AB71" s="30"/>
      <c r="AC71" s="31">
        <f t="shared" si="6"/>
        <v>1</v>
      </c>
      <c r="AD71" s="31" t="str">
        <f t="shared" si="7"/>
        <v xml:space="preserve"> </v>
      </c>
      <c r="AE71" s="31">
        <f t="shared" si="8"/>
        <v>1</v>
      </c>
      <c r="AF71" s="31" t="str">
        <f t="shared" si="9"/>
        <v xml:space="preserve"> </v>
      </c>
      <c r="AG71" s="31" t="str">
        <f t="shared" si="10"/>
        <v xml:space="preserve"> </v>
      </c>
      <c r="AH71" s="31" t="str">
        <f t="shared" si="11"/>
        <v xml:space="preserve"> </v>
      </c>
      <c r="AI71" s="31" t="str">
        <f t="shared" si="12"/>
        <v xml:space="preserve"> </v>
      </c>
      <c r="AJ71" s="31" t="str">
        <f t="shared" si="13"/>
        <v xml:space="preserve"> </v>
      </c>
      <c r="AK71" s="31" t="str">
        <f t="shared" si="14"/>
        <v xml:space="preserve"> </v>
      </c>
      <c r="AL71" s="31" t="str">
        <f t="shared" si="15"/>
        <v xml:space="preserve"> </v>
      </c>
      <c r="AM71" s="31" t="str">
        <f t="shared" si="16"/>
        <v xml:space="preserve"> </v>
      </c>
      <c r="AN71" s="31" t="str">
        <f t="shared" si="17"/>
        <v xml:space="preserve"> </v>
      </c>
      <c r="AO71" s="31" t="str">
        <f t="shared" si="18"/>
        <v xml:space="preserve"> </v>
      </c>
    </row>
    <row r="72" spans="1:41" s="32" customFormat="1" ht="14.25" customHeight="1">
      <c r="A72" s="28">
        <v>60</v>
      </c>
      <c r="B72" s="29" t="s">
        <v>81</v>
      </c>
      <c r="C72" s="30">
        <f t="shared" si="19"/>
        <v>142484.064055</v>
      </c>
      <c r="D72" s="30">
        <v>68884</v>
      </c>
      <c r="E72" s="30">
        <v>73600.064054999995</v>
      </c>
      <c r="F72" s="30"/>
      <c r="G72" s="30"/>
      <c r="H72" s="30">
        <f t="shared" si="20"/>
        <v>0</v>
      </c>
      <c r="I72" s="30"/>
      <c r="J72" s="30"/>
      <c r="K72" s="30">
        <f t="shared" si="21"/>
        <v>0</v>
      </c>
      <c r="L72" s="30"/>
      <c r="M72" s="30"/>
      <c r="N72" s="30"/>
      <c r="O72" s="30"/>
      <c r="P72" s="30">
        <f t="shared" si="22"/>
        <v>111260.34791899999</v>
      </c>
      <c r="Q72" s="30">
        <v>40623.57020899999</v>
      </c>
      <c r="R72" s="30">
        <v>70636.777709999995</v>
      </c>
      <c r="S72" s="30"/>
      <c r="T72" s="30"/>
      <c r="U72" s="30">
        <f t="shared" si="23"/>
        <v>0</v>
      </c>
      <c r="V72" s="30"/>
      <c r="W72" s="30"/>
      <c r="X72" s="30">
        <f t="shared" si="24"/>
        <v>0</v>
      </c>
      <c r="Y72" s="30"/>
      <c r="Z72" s="30"/>
      <c r="AA72" s="30"/>
      <c r="AB72" s="30"/>
      <c r="AC72" s="31">
        <f t="shared" si="6"/>
        <v>0.78086169605642775</v>
      </c>
      <c r="AD72" s="31">
        <f t="shared" si="7"/>
        <v>0.58973883933859805</v>
      </c>
      <c r="AE72" s="31">
        <f t="shared" si="8"/>
        <v>0.95973799230955026</v>
      </c>
      <c r="AF72" s="31" t="str">
        <f t="shared" si="9"/>
        <v xml:space="preserve"> </v>
      </c>
      <c r="AG72" s="31" t="str">
        <f t="shared" si="10"/>
        <v xml:space="preserve"> </v>
      </c>
      <c r="AH72" s="31" t="str">
        <f t="shared" si="11"/>
        <v xml:space="preserve"> </v>
      </c>
      <c r="AI72" s="31" t="str">
        <f t="shared" si="12"/>
        <v xml:space="preserve"> </v>
      </c>
      <c r="AJ72" s="31" t="str">
        <f t="shared" si="13"/>
        <v xml:space="preserve"> </v>
      </c>
      <c r="AK72" s="31" t="str">
        <f t="shared" si="14"/>
        <v xml:space="preserve"> </v>
      </c>
      <c r="AL72" s="31" t="str">
        <f t="shared" si="15"/>
        <v xml:space="preserve"> </v>
      </c>
      <c r="AM72" s="31" t="str">
        <f t="shared" si="16"/>
        <v xml:space="preserve"> </v>
      </c>
      <c r="AN72" s="31" t="str">
        <f t="shared" si="17"/>
        <v xml:space="preserve"> </v>
      </c>
      <c r="AO72" s="31" t="str">
        <f t="shared" si="18"/>
        <v xml:space="preserve"> </v>
      </c>
    </row>
    <row r="73" spans="1:41" s="32" customFormat="1" ht="18.75" customHeight="1">
      <c r="A73" s="28">
        <v>61</v>
      </c>
      <c r="B73" s="29" t="s">
        <v>82</v>
      </c>
      <c r="C73" s="30">
        <f t="shared" si="19"/>
        <v>68986</v>
      </c>
      <c r="D73" s="30">
        <v>49836</v>
      </c>
      <c r="E73" s="30">
        <v>19150</v>
      </c>
      <c r="F73" s="30"/>
      <c r="G73" s="30"/>
      <c r="H73" s="30">
        <f t="shared" si="20"/>
        <v>0</v>
      </c>
      <c r="I73" s="30"/>
      <c r="J73" s="30"/>
      <c r="K73" s="30">
        <f t="shared" si="21"/>
        <v>0</v>
      </c>
      <c r="L73" s="30">
        <v>0</v>
      </c>
      <c r="M73" s="30"/>
      <c r="N73" s="30"/>
      <c r="O73" s="30"/>
      <c r="P73" s="30">
        <f t="shared" si="22"/>
        <v>67888.177423999994</v>
      </c>
      <c r="Q73" s="30">
        <v>48923.677423999994</v>
      </c>
      <c r="R73" s="30">
        <v>18964.5</v>
      </c>
      <c r="S73" s="30"/>
      <c r="T73" s="30"/>
      <c r="U73" s="30">
        <f t="shared" si="23"/>
        <v>0</v>
      </c>
      <c r="V73" s="30"/>
      <c r="W73" s="30"/>
      <c r="X73" s="30">
        <f t="shared" si="24"/>
        <v>0</v>
      </c>
      <c r="Y73" s="30"/>
      <c r="Z73" s="30"/>
      <c r="AA73" s="30"/>
      <c r="AB73" s="30"/>
      <c r="AC73" s="31">
        <f t="shared" si="6"/>
        <v>0.9840862990171918</v>
      </c>
      <c r="AD73" s="31">
        <f t="shared" si="7"/>
        <v>0.98169350317039883</v>
      </c>
      <c r="AE73" s="31">
        <f t="shared" si="8"/>
        <v>0.99031331592689298</v>
      </c>
      <c r="AF73" s="31" t="str">
        <f t="shared" si="9"/>
        <v xml:space="preserve"> </v>
      </c>
      <c r="AG73" s="31" t="str">
        <f t="shared" si="10"/>
        <v xml:space="preserve"> </v>
      </c>
      <c r="AH73" s="31" t="str">
        <f t="shared" si="11"/>
        <v xml:space="preserve"> </v>
      </c>
      <c r="AI73" s="31" t="str">
        <f t="shared" si="12"/>
        <v xml:space="preserve"> </v>
      </c>
      <c r="AJ73" s="31" t="str">
        <f t="shared" si="13"/>
        <v xml:space="preserve"> </v>
      </c>
      <c r="AK73" s="31" t="str">
        <f t="shared" si="14"/>
        <v xml:space="preserve"> </v>
      </c>
      <c r="AL73" s="31" t="str">
        <f t="shared" si="15"/>
        <v xml:space="preserve"> </v>
      </c>
      <c r="AM73" s="31" t="str">
        <f t="shared" si="16"/>
        <v xml:space="preserve"> </v>
      </c>
      <c r="AN73" s="31" t="str">
        <f t="shared" si="17"/>
        <v xml:space="preserve"> </v>
      </c>
      <c r="AO73" s="31" t="str">
        <f t="shared" si="18"/>
        <v xml:space="preserve"> </v>
      </c>
    </row>
    <row r="74" spans="1:41" s="32" customFormat="1" ht="15" customHeight="1">
      <c r="A74" s="28">
        <v>62</v>
      </c>
      <c r="B74" s="29" t="s">
        <v>144</v>
      </c>
      <c r="C74" s="30">
        <f t="shared" si="19"/>
        <v>300</v>
      </c>
      <c r="D74" s="30"/>
      <c r="E74" s="30">
        <v>300</v>
      </c>
      <c r="F74" s="30"/>
      <c r="G74" s="30"/>
      <c r="H74" s="30">
        <f t="shared" si="20"/>
        <v>0</v>
      </c>
      <c r="I74" s="30"/>
      <c r="J74" s="30"/>
      <c r="K74" s="30">
        <f t="shared" si="21"/>
        <v>0</v>
      </c>
      <c r="L74" s="30"/>
      <c r="M74" s="30"/>
      <c r="N74" s="30"/>
      <c r="O74" s="30"/>
      <c r="P74" s="30">
        <f t="shared" si="22"/>
        <v>300</v>
      </c>
      <c r="Q74" s="30"/>
      <c r="R74" s="30">
        <v>300</v>
      </c>
      <c r="S74" s="30"/>
      <c r="T74" s="30"/>
      <c r="U74" s="30">
        <f t="shared" si="23"/>
        <v>0</v>
      </c>
      <c r="V74" s="30"/>
      <c r="W74" s="30"/>
      <c r="X74" s="30">
        <f t="shared" si="24"/>
        <v>0</v>
      </c>
      <c r="Y74" s="30"/>
      <c r="Z74" s="30"/>
      <c r="AA74" s="30"/>
      <c r="AB74" s="30"/>
      <c r="AC74" s="31">
        <f t="shared" si="6"/>
        <v>1</v>
      </c>
      <c r="AD74" s="31" t="str">
        <f t="shared" si="7"/>
        <v xml:space="preserve"> </v>
      </c>
      <c r="AE74" s="31">
        <f t="shared" si="8"/>
        <v>1</v>
      </c>
      <c r="AF74" s="31" t="str">
        <f t="shared" si="9"/>
        <v xml:space="preserve"> </v>
      </c>
      <c r="AG74" s="31" t="str">
        <f t="shared" si="10"/>
        <v xml:space="preserve"> </v>
      </c>
      <c r="AH74" s="31" t="str">
        <f t="shared" si="11"/>
        <v xml:space="preserve"> </v>
      </c>
      <c r="AI74" s="31" t="str">
        <f t="shared" si="12"/>
        <v xml:space="preserve"> </v>
      </c>
      <c r="AJ74" s="31" t="str">
        <f t="shared" si="13"/>
        <v xml:space="preserve"> </v>
      </c>
      <c r="AK74" s="31" t="str">
        <f t="shared" si="14"/>
        <v xml:space="preserve"> </v>
      </c>
      <c r="AL74" s="31" t="str">
        <f t="shared" si="15"/>
        <v xml:space="preserve"> </v>
      </c>
      <c r="AM74" s="31" t="str">
        <f t="shared" si="16"/>
        <v xml:space="preserve"> </v>
      </c>
      <c r="AN74" s="31" t="str">
        <f t="shared" si="17"/>
        <v xml:space="preserve"> </v>
      </c>
      <c r="AO74" s="31" t="str">
        <f t="shared" si="18"/>
        <v xml:space="preserve"> </v>
      </c>
    </row>
    <row r="75" spans="1:41" s="32" customFormat="1" ht="20.25" customHeight="1">
      <c r="A75" s="28">
        <v>63</v>
      </c>
      <c r="B75" s="29" t="s">
        <v>83</v>
      </c>
      <c r="C75" s="30">
        <f t="shared" si="19"/>
        <v>8299.7000000000007</v>
      </c>
      <c r="D75" s="30">
        <v>8145</v>
      </c>
      <c r="E75" s="30">
        <v>154.69999999999999</v>
      </c>
      <c r="F75" s="30"/>
      <c r="G75" s="30"/>
      <c r="H75" s="30">
        <f t="shared" si="20"/>
        <v>0</v>
      </c>
      <c r="I75" s="30"/>
      <c r="J75" s="30"/>
      <c r="K75" s="30">
        <f t="shared" si="21"/>
        <v>0</v>
      </c>
      <c r="L75" s="30"/>
      <c r="M75" s="30"/>
      <c r="N75" s="30"/>
      <c r="O75" s="30"/>
      <c r="P75" s="30">
        <f t="shared" si="22"/>
        <v>8299.7000000000007</v>
      </c>
      <c r="Q75" s="30">
        <v>8145</v>
      </c>
      <c r="R75" s="30">
        <v>154.69999999999999</v>
      </c>
      <c r="S75" s="30"/>
      <c r="T75" s="30"/>
      <c r="U75" s="30">
        <f t="shared" si="23"/>
        <v>0</v>
      </c>
      <c r="V75" s="30"/>
      <c r="W75" s="30"/>
      <c r="X75" s="30">
        <f t="shared" si="24"/>
        <v>0</v>
      </c>
      <c r="Y75" s="30"/>
      <c r="Z75" s="30"/>
      <c r="AA75" s="30"/>
      <c r="AB75" s="30"/>
      <c r="AC75" s="31">
        <f t="shared" si="6"/>
        <v>1</v>
      </c>
      <c r="AD75" s="31">
        <f t="shared" si="7"/>
        <v>1</v>
      </c>
      <c r="AE75" s="31">
        <f t="shared" si="8"/>
        <v>1</v>
      </c>
      <c r="AF75" s="31" t="str">
        <f t="shared" si="9"/>
        <v xml:space="preserve"> </v>
      </c>
      <c r="AG75" s="31" t="str">
        <f t="shared" si="10"/>
        <v xml:space="preserve"> </v>
      </c>
      <c r="AH75" s="31" t="str">
        <f t="shared" si="11"/>
        <v xml:space="preserve"> </v>
      </c>
      <c r="AI75" s="31" t="str">
        <f t="shared" si="12"/>
        <v xml:space="preserve"> </v>
      </c>
      <c r="AJ75" s="31" t="str">
        <f t="shared" si="13"/>
        <v xml:space="preserve"> </v>
      </c>
      <c r="AK75" s="31" t="str">
        <f t="shared" si="14"/>
        <v xml:space="preserve"> </v>
      </c>
      <c r="AL75" s="31" t="str">
        <f t="shared" si="15"/>
        <v xml:space="preserve"> </v>
      </c>
      <c r="AM75" s="31" t="str">
        <f t="shared" si="16"/>
        <v xml:space="preserve"> </v>
      </c>
      <c r="AN75" s="31" t="str">
        <f t="shared" si="17"/>
        <v xml:space="preserve"> </v>
      </c>
      <c r="AO75" s="31" t="str">
        <f t="shared" si="18"/>
        <v xml:space="preserve"> </v>
      </c>
    </row>
    <row r="76" spans="1:41" s="32" customFormat="1" ht="20.25" customHeight="1">
      <c r="A76" s="28">
        <v>64</v>
      </c>
      <c r="B76" s="29" t="s">
        <v>84</v>
      </c>
      <c r="C76" s="30">
        <f t="shared" si="19"/>
        <v>198.8</v>
      </c>
      <c r="D76" s="30"/>
      <c r="E76" s="30">
        <v>198.8</v>
      </c>
      <c r="F76" s="30"/>
      <c r="G76" s="30"/>
      <c r="H76" s="30">
        <f t="shared" si="20"/>
        <v>0</v>
      </c>
      <c r="I76" s="30"/>
      <c r="J76" s="30"/>
      <c r="K76" s="30">
        <f t="shared" si="21"/>
        <v>0</v>
      </c>
      <c r="L76" s="30"/>
      <c r="M76" s="30"/>
      <c r="N76" s="30"/>
      <c r="O76" s="30"/>
      <c r="P76" s="30">
        <f t="shared" si="22"/>
        <v>198.8</v>
      </c>
      <c r="Q76" s="30"/>
      <c r="R76" s="30">
        <v>198.8</v>
      </c>
      <c r="S76" s="30"/>
      <c r="T76" s="30"/>
      <c r="U76" s="30">
        <f t="shared" si="23"/>
        <v>0</v>
      </c>
      <c r="V76" s="30"/>
      <c r="W76" s="30"/>
      <c r="X76" s="30">
        <f t="shared" si="24"/>
        <v>0</v>
      </c>
      <c r="Y76" s="30"/>
      <c r="Z76" s="30"/>
      <c r="AA76" s="30"/>
      <c r="AB76" s="30"/>
      <c r="AC76" s="31">
        <f t="shared" ref="AC76:AC139" si="31">IFERROR(P76/C76," ")</f>
        <v>1</v>
      </c>
      <c r="AD76" s="31" t="str">
        <f t="shared" ref="AD76:AD139" si="32">IFERROR(Q76/D76," ")</f>
        <v xml:space="preserve"> </v>
      </c>
      <c r="AE76" s="31">
        <f t="shared" ref="AE76:AE139" si="33">IFERROR(R76/E76," ")</f>
        <v>1</v>
      </c>
      <c r="AF76" s="31" t="str">
        <f t="shared" ref="AF76:AF139" si="34">IFERROR(S76/F76," ")</f>
        <v xml:space="preserve"> </v>
      </c>
      <c r="AG76" s="31" t="str">
        <f t="shared" ref="AG76:AG139" si="35">IFERROR(T76/G76," ")</f>
        <v xml:space="preserve"> </v>
      </c>
      <c r="AH76" s="31" t="str">
        <f t="shared" ref="AH76:AH139" si="36">IFERROR(U76/H76," ")</f>
        <v xml:space="preserve"> </v>
      </c>
      <c r="AI76" s="31" t="str">
        <f t="shared" ref="AI76:AI139" si="37">IFERROR(V76/I76," ")</f>
        <v xml:space="preserve"> </v>
      </c>
      <c r="AJ76" s="31" t="str">
        <f t="shared" ref="AJ76:AJ139" si="38">IFERROR(W76/J76," ")</f>
        <v xml:space="preserve"> </v>
      </c>
      <c r="AK76" s="31" t="str">
        <f t="shared" ref="AK76:AK139" si="39">IFERROR(X76/K76," ")</f>
        <v xml:space="preserve"> </v>
      </c>
      <c r="AL76" s="31" t="str">
        <f t="shared" ref="AL76:AL139" si="40">IFERROR(Y76/L76," ")</f>
        <v xml:space="preserve"> </v>
      </c>
      <c r="AM76" s="31" t="str">
        <f t="shared" ref="AM76:AM139" si="41">IFERROR(Z76/M76," ")</f>
        <v xml:space="preserve"> </v>
      </c>
      <c r="AN76" s="31" t="str">
        <f t="shared" ref="AN76:AN139" si="42">IFERROR(AA76/N76," ")</f>
        <v xml:space="preserve"> </v>
      </c>
      <c r="AO76" s="31" t="str">
        <f t="shared" ref="AO76:AO139" si="43">IFERROR(AB76/O76," ")</f>
        <v xml:space="preserve"> </v>
      </c>
    </row>
    <row r="77" spans="1:41" s="32" customFormat="1" ht="24">
      <c r="A77" s="28">
        <v>65</v>
      </c>
      <c r="B77" s="29" t="s">
        <v>85</v>
      </c>
      <c r="C77" s="30">
        <f t="shared" si="19"/>
        <v>157.69999999999999</v>
      </c>
      <c r="D77" s="30"/>
      <c r="E77" s="30">
        <v>157.69999999999999</v>
      </c>
      <c r="F77" s="30"/>
      <c r="G77" s="30"/>
      <c r="H77" s="30">
        <f t="shared" si="20"/>
        <v>0</v>
      </c>
      <c r="I77" s="30"/>
      <c r="J77" s="30"/>
      <c r="K77" s="30">
        <f t="shared" si="21"/>
        <v>0</v>
      </c>
      <c r="L77" s="30"/>
      <c r="M77" s="30"/>
      <c r="N77" s="30"/>
      <c r="O77" s="30"/>
      <c r="P77" s="30">
        <f t="shared" si="22"/>
        <v>157.69999999999999</v>
      </c>
      <c r="Q77" s="30"/>
      <c r="R77" s="30">
        <v>157.69999999999999</v>
      </c>
      <c r="S77" s="30"/>
      <c r="T77" s="30"/>
      <c r="U77" s="30">
        <f t="shared" si="23"/>
        <v>0</v>
      </c>
      <c r="V77" s="30"/>
      <c r="W77" s="30"/>
      <c r="X77" s="30">
        <f t="shared" si="24"/>
        <v>0</v>
      </c>
      <c r="Y77" s="30"/>
      <c r="Z77" s="30"/>
      <c r="AA77" s="30"/>
      <c r="AB77" s="30"/>
      <c r="AC77" s="31">
        <f t="shared" si="31"/>
        <v>1</v>
      </c>
      <c r="AD77" s="31" t="str">
        <f t="shared" si="32"/>
        <v xml:space="preserve"> </v>
      </c>
      <c r="AE77" s="31">
        <f t="shared" si="33"/>
        <v>1</v>
      </c>
      <c r="AF77" s="31" t="str">
        <f t="shared" si="34"/>
        <v xml:space="preserve"> </v>
      </c>
      <c r="AG77" s="31" t="str">
        <f t="shared" si="35"/>
        <v xml:space="preserve"> </v>
      </c>
      <c r="AH77" s="31" t="str">
        <f t="shared" si="36"/>
        <v xml:space="preserve"> </v>
      </c>
      <c r="AI77" s="31" t="str">
        <f t="shared" si="37"/>
        <v xml:space="preserve"> </v>
      </c>
      <c r="AJ77" s="31" t="str">
        <f t="shared" si="38"/>
        <v xml:space="preserve"> </v>
      </c>
      <c r="AK77" s="31" t="str">
        <f t="shared" si="39"/>
        <v xml:space="preserve"> </v>
      </c>
      <c r="AL77" s="31" t="str">
        <f t="shared" si="40"/>
        <v xml:space="preserve"> </v>
      </c>
      <c r="AM77" s="31" t="str">
        <f t="shared" si="41"/>
        <v xml:space="preserve"> </v>
      </c>
      <c r="AN77" s="31" t="str">
        <f t="shared" si="42"/>
        <v xml:space="preserve"> </v>
      </c>
      <c r="AO77" s="31" t="str">
        <f t="shared" si="43"/>
        <v xml:space="preserve"> </v>
      </c>
    </row>
    <row r="78" spans="1:41" s="32" customFormat="1" ht="20.25" customHeight="1">
      <c r="A78" s="28">
        <v>66</v>
      </c>
      <c r="B78" s="29" t="s">
        <v>145</v>
      </c>
      <c r="C78" s="30">
        <f t="shared" si="19"/>
        <v>642.70000000000005</v>
      </c>
      <c r="D78" s="30"/>
      <c r="E78" s="30">
        <v>642.70000000000005</v>
      </c>
      <c r="F78" s="30"/>
      <c r="G78" s="30"/>
      <c r="H78" s="30">
        <f t="shared" si="20"/>
        <v>0</v>
      </c>
      <c r="I78" s="30"/>
      <c r="J78" s="30"/>
      <c r="K78" s="30">
        <f t="shared" si="21"/>
        <v>0</v>
      </c>
      <c r="L78" s="30"/>
      <c r="M78" s="30"/>
      <c r="N78" s="30"/>
      <c r="O78" s="30"/>
      <c r="P78" s="30">
        <f t="shared" si="22"/>
        <v>642.70000000000005</v>
      </c>
      <c r="Q78" s="30"/>
      <c r="R78" s="30">
        <v>642.70000000000005</v>
      </c>
      <c r="S78" s="30"/>
      <c r="T78" s="30"/>
      <c r="U78" s="30">
        <f t="shared" si="23"/>
        <v>0</v>
      </c>
      <c r="V78" s="30"/>
      <c r="W78" s="30"/>
      <c r="X78" s="30">
        <f t="shared" si="24"/>
        <v>0</v>
      </c>
      <c r="Y78" s="30"/>
      <c r="Z78" s="30"/>
      <c r="AA78" s="30"/>
      <c r="AB78" s="30"/>
      <c r="AC78" s="31">
        <f t="shared" si="31"/>
        <v>1</v>
      </c>
      <c r="AD78" s="31" t="str">
        <f t="shared" si="32"/>
        <v xml:space="preserve"> </v>
      </c>
      <c r="AE78" s="31">
        <f t="shared" si="33"/>
        <v>1</v>
      </c>
      <c r="AF78" s="31" t="str">
        <f t="shared" si="34"/>
        <v xml:space="preserve"> </v>
      </c>
      <c r="AG78" s="31" t="str">
        <f t="shared" si="35"/>
        <v xml:space="preserve"> </v>
      </c>
      <c r="AH78" s="31" t="str">
        <f t="shared" si="36"/>
        <v xml:space="preserve"> </v>
      </c>
      <c r="AI78" s="31" t="str">
        <f t="shared" si="37"/>
        <v xml:space="preserve"> </v>
      </c>
      <c r="AJ78" s="31" t="str">
        <f t="shared" si="38"/>
        <v xml:space="preserve"> </v>
      </c>
      <c r="AK78" s="31" t="str">
        <f t="shared" si="39"/>
        <v xml:space="preserve"> </v>
      </c>
      <c r="AL78" s="31" t="str">
        <f t="shared" si="40"/>
        <v xml:space="preserve"> </v>
      </c>
      <c r="AM78" s="31" t="str">
        <f t="shared" si="41"/>
        <v xml:space="preserve"> </v>
      </c>
      <c r="AN78" s="31" t="str">
        <f t="shared" si="42"/>
        <v xml:space="preserve"> </v>
      </c>
      <c r="AO78" s="31" t="str">
        <f t="shared" si="43"/>
        <v xml:space="preserve"> </v>
      </c>
    </row>
    <row r="79" spans="1:41" s="32" customFormat="1" ht="20.25" customHeight="1">
      <c r="A79" s="28">
        <v>67</v>
      </c>
      <c r="B79" s="29" t="s">
        <v>146</v>
      </c>
      <c r="C79" s="30">
        <f t="shared" si="19"/>
        <v>143.1</v>
      </c>
      <c r="D79" s="30"/>
      <c r="E79" s="30">
        <v>143.1</v>
      </c>
      <c r="F79" s="30"/>
      <c r="G79" s="30"/>
      <c r="H79" s="30">
        <f t="shared" si="20"/>
        <v>0</v>
      </c>
      <c r="I79" s="30"/>
      <c r="J79" s="30"/>
      <c r="K79" s="30">
        <f t="shared" si="21"/>
        <v>0</v>
      </c>
      <c r="L79" s="30"/>
      <c r="M79" s="30"/>
      <c r="N79" s="30"/>
      <c r="O79" s="30"/>
      <c r="P79" s="30">
        <f t="shared" si="22"/>
        <v>143.1</v>
      </c>
      <c r="Q79" s="30"/>
      <c r="R79" s="30">
        <v>143.1</v>
      </c>
      <c r="S79" s="30"/>
      <c r="T79" s="30"/>
      <c r="U79" s="30">
        <f t="shared" si="23"/>
        <v>0</v>
      </c>
      <c r="V79" s="30"/>
      <c r="W79" s="30"/>
      <c r="X79" s="30">
        <f t="shared" si="24"/>
        <v>0</v>
      </c>
      <c r="Y79" s="30"/>
      <c r="Z79" s="30"/>
      <c r="AA79" s="30"/>
      <c r="AB79" s="30"/>
      <c r="AC79" s="31">
        <f t="shared" si="31"/>
        <v>1</v>
      </c>
      <c r="AD79" s="31" t="str">
        <f t="shared" si="32"/>
        <v xml:space="preserve"> </v>
      </c>
      <c r="AE79" s="31">
        <f t="shared" si="33"/>
        <v>1</v>
      </c>
      <c r="AF79" s="31" t="str">
        <f t="shared" si="34"/>
        <v xml:space="preserve"> </v>
      </c>
      <c r="AG79" s="31" t="str">
        <f t="shared" si="35"/>
        <v xml:space="preserve"> </v>
      </c>
      <c r="AH79" s="31" t="str">
        <f t="shared" si="36"/>
        <v xml:space="preserve"> </v>
      </c>
      <c r="AI79" s="31" t="str">
        <f t="shared" si="37"/>
        <v xml:space="preserve"> </v>
      </c>
      <c r="AJ79" s="31" t="str">
        <f t="shared" si="38"/>
        <v xml:space="preserve"> </v>
      </c>
      <c r="AK79" s="31" t="str">
        <f t="shared" si="39"/>
        <v xml:space="preserve"> </v>
      </c>
      <c r="AL79" s="31" t="str">
        <f t="shared" si="40"/>
        <v xml:space="preserve"> </v>
      </c>
      <c r="AM79" s="31" t="str">
        <f t="shared" si="41"/>
        <v xml:space="preserve"> </v>
      </c>
      <c r="AN79" s="31" t="str">
        <f t="shared" si="42"/>
        <v xml:space="preserve"> </v>
      </c>
      <c r="AO79" s="31" t="str">
        <f t="shared" si="43"/>
        <v xml:space="preserve"> </v>
      </c>
    </row>
    <row r="80" spans="1:41" s="32" customFormat="1" ht="20.25" customHeight="1">
      <c r="A80" s="28">
        <v>68</v>
      </c>
      <c r="B80" s="29" t="s">
        <v>86</v>
      </c>
      <c r="C80" s="30">
        <f t="shared" si="19"/>
        <v>166.7</v>
      </c>
      <c r="D80" s="30"/>
      <c r="E80" s="30">
        <v>166.7</v>
      </c>
      <c r="F80" s="30"/>
      <c r="G80" s="30"/>
      <c r="H80" s="30">
        <f t="shared" si="20"/>
        <v>0</v>
      </c>
      <c r="I80" s="30"/>
      <c r="J80" s="30"/>
      <c r="K80" s="30">
        <f t="shared" si="21"/>
        <v>0</v>
      </c>
      <c r="L80" s="30"/>
      <c r="M80" s="30"/>
      <c r="N80" s="30"/>
      <c r="O80" s="30"/>
      <c r="P80" s="30">
        <f t="shared" si="22"/>
        <v>166.7</v>
      </c>
      <c r="Q80" s="30"/>
      <c r="R80" s="30">
        <v>166.7</v>
      </c>
      <c r="S80" s="30"/>
      <c r="T80" s="30"/>
      <c r="U80" s="30">
        <f t="shared" si="23"/>
        <v>0</v>
      </c>
      <c r="V80" s="30"/>
      <c r="W80" s="30"/>
      <c r="X80" s="30">
        <f t="shared" si="24"/>
        <v>0</v>
      </c>
      <c r="Y80" s="30"/>
      <c r="Z80" s="30"/>
      <c r="AA80" s="30"/>
      <c r="AB80" s="30"/>
      <c r="AC80" s="31">
        <f t="shared" si="31"/>
        <v>1</v>
      </c>
      <c r="AD80" s="31" t="str">
        <f t="shared" si="32"/>
        <v xml:space="preserve"> </v>
      </c>
      <c r="AE80" s="31">
        <f t="shared" si="33"/>
        <v>1</v>
      </c>
      <c r="AF80" s="31" t="str">
        <f t="shared" si="34"/>
        <v xml:space="preserve"> </v>
      </c>
      <c r="AG80" s="31" t="str">
        <f t="shared" si="35"/>
        <v xml:space="preserve"> </v>
      </c>
      <c r="AH80" s="31" t="str">
        <f t="shared" si="36"/>
        <v xml:space="preserve"> </v>
      </c>
      <c r="AI80" s="31" t="str">
        <f t="shared" si="37"/>
        <v xml:space="preserve"> </v>
      </c>
      <c r="AJ80" s="31" t="str">
        <f t="shared" si="38"/>
        <v xml:space="preserve"> </v>
      </c>
      <c r="AK80" s="31" t="str">
        <f t="shared" si="39"/>
        <v xml:space="preserve"> </v>
      </c>
      <c r="AL80" s="31" t="str">
        <f t="shared" si="40"/>
        <v xml:space="preserve"> </v>
      </c>
      <c r="AM80" s="31" t="str">
        <f t="shared" si="41"/>
        <v xml:space="preserve"> </v>
      </c>
      <c r="AN80" s="31" t="str">
        <f t="shared" si="42"/>
        <v xml:space="preserve"> </v>
      </c>
      <c r="AO80" s="31" t="str">
        <f t="shared" si="43"/>
        <v xml:space="preserve"> </v>
      </c>
    </row>
    <row r="81" spans="1:41" s="32" customFormat="1" ht="20.25" customHeight="1">
      <c r="A81" s="28">
        <v>69</v>
      </c>
      <c r="B81" s="29" t="s">
        <v>87</v>
      </c>
      <c r="C81" s="30">
        <f t="shared" si="19"/>
        <v>188129.22869399999</v>
      </c>
      <c r="D81" s="30"/>
      <c r="E81" s="30">
        <v>188129.22869399999</v>
      </c>
      <c r="F81" s="30"/>
      <c r="G81" s="30"/>
      <c r="H81" s="30">
        <f t="shared" si="20"/>
        <v>0</v>
      </c>
      <c r="I81" s="30"/>
      <c r="J81" s="30"/>
      <c r="K81" s="30">
        <f t="shared" si="21"/>
        <v>0</v>
      </c>
      <c r="L81" s="30"/>
      <c r="M81" s="30"/>
      <c r="N81" s="30"/>
      <c r="O81" s="30"/>
      <c r="P81" s="30">
        <f t="shared" si="22"/>
        <v>188127.828694</v>
      </c>
      <c r="Q81" s="30"/>
      <c r="R81" s="30">
        <v>188127.828694</v>
      </c>
      <c r="S81" s="30"/>
      <c r="T81" s="30"/>
      <c r="U81" s="30">
        <f t="shared" si="23"/>
        <v>0</v>
      </c>
      <c r="V81" s="30"/>
      <c r="W81" s="30"/>
      <c r="X81" s="30">
        <f t="shared" si="24"/>
        <v>0</v>
      </c>
      <c r="Y81" s="30"/>
      <c r="Z81" s="30"/>
      <c r="AA81" s="30"/>
      <c r="AB81" s="30"/>
      <c r="AC81" s="31">
        <f t="shared" si="31"/>
        <v>0.99999255830681011</v>
      </c>
      <c r="AD81" s="31" t="str">
        <f t="shared" si="32"/>
        <v xml:space="preserve"> </v>
      </c>
      <c r="AE81" s="31">
        <f t="shared" si="33"/>
        <v>0.99999255830681011</v>
      </c>
      <c r="AF81" s="31" t="str">
        <f t="shared" si="34"/>
        <v xml:space="preserve"> </v>
      </c>
      <c r="AG81" s="31" t="str">
        <f t="shared" si="35"/>
        <v xml:space="preserve"> </v>
      </c>
      <c r="AH81" s="31" t="str">
        <f t="shared" si="36"/>
        <v xml:space="preserve"> </v>
      </c>
      <c r="AI81" s="31" t="str">
        <f t="shared" si="37"/>
        <v xml:space="preserve"> </v>
      </c>
      <c r="AJ81" s="31" t="str">
        <f t="shared" si="38"/>
        <v xml:space="preserve"> </v>
      </c>
      <c r="AK81" s="31" t="str">
        <f t="shared" si="39"/>
        <v xml:space="preserve"> </v>
      </c>
      <c r="AL81" s="31" t="str">
        <f t="shared" si="40"/>
        <v xml:space="preserve"> </v>
      </c>
      <c r="AM81" s="31" t="str">
        <f t="shared" si="41"/>
        <v xml:space="preserve"> </v>
      </c>
      <c r="AN81" s="31" t="str">
        <f t="shared" si="42"/>
        <v xml:space="preserve"> </v>
      </c>
      <c r="AO81" s="31" t="str">
        <f t="shared" si="43"/>
        <v xml:space="preserve"> </v>
      </c>
    </row>
    <row r="82" spans="1:41" s="32" customFormat="1" ht="20.25" customHeight="1">
      <c r="A82" s="28">
        <v>70</v>
      </c>
      <c r="B82" s="29" t="s">
        <v>88</v>
      </c>
      <c r="C82" s="30">
        <f t="shared" ref="C82:C152" si="44">SUM(D82:H82)+K82+SUM(N82:O82)</f>
        <v>647.07500000000005</v>
      </c>
      <c r="D82" s="30"/>
      <c r="E82" s="30">
        <v>647.07500000000005</v>
      </c>
      <c r="F82" s="30"/>
      <c r="G82" s="30"/>
      <c r="H82" s="30">
        <f t="shared" ref="H82:H105" si="45">SUM(I82:J82)</f>
        <v>0</v>
      </c>
      <c r="I82" s="30"/>
      <c r="J82" s="30"/>
      <c r="K82" s="30">
        <f t="shared" ref="K82:K105" si="46">SUM(L82:M82)</f>
        <v>0</v>
      </c>
      <c r="L82" s="30"/>
      <c r="M82" s="30"/>
      <c r="N82" s="30"/>
      <c r="O82" s="30"/>
      <c r="P82" s="30">
        <f t="shared" ref="P82:P152" si="47">SUM(Q82:U82)+X82+SUM(AA82:AB82)</f>
        <v>640.67438299999992</v>
      </c>
      <c r="Q82" s="30"/>
      <c r="R82" s="30">
        <v>640.67438299999992</v>
      </c>
      <c r="S82" s="30"/>
      <c r="T82" s="30"/>
      <c r="U82" s="30">
        <f t="shared" ref="U82:U152" si="48">SUM(V82:W82)</f>
        <v>0</v>
      </c>
      <c r="V82" s="30"/>
      <c r="W82" s="30"/>
      <c r="X82" s="30">
        <f t="shared" ref="X82:X152" si="49">SUM(Y82:Z82)</f>
        <v>0</v>
      </c>
      <c r="Y82" s="30"/>
      <c r="Z82" s="30"/>
      <c r="AA82" s="30"/>
      <c r="AB82" s="30"/>
      <c r="AC82" s="31">
        <f t="shared" si="31"/>
        <v>0.99010838465401985</v>
      </c>
      <c r="AD82" s="31" t="str">
        <f t="shared" si="32"/>
        <v xml:space="preserve"> </v>
      </c>
      <c r="AE82" s="31">
        <f t="shared" si="33"/>
        <v>0.99010838465401985</v>
      </c>
      <c r="AF82" s="31" t="str">
        <f t="shared" si="34"/>
        <v xml:space="preserve"> </v>
      </c>
      <c r="AG82" s="31" t="str">
        <f t="shared" si="35"/>
        <v xml:space="preserve"> </v>
      </c>
      <c r="AH82" s="31" t="str">
        <f t="shared" si="36"/>
        <v xml:space="preserve"> </v>
      </c>
      <c r="AI82" s="31" t="str">
        <f t="shared" si="37"/>
        <v xml:space="preserve"> </v>
      </c>
      <c r="AJ82" s="31" t="str">
        <f t="shared" si="38"/>
        <v xml:space="preserve"> </v>
      </c>
      <c r="AK82" s="31" t="str">
        <f t="shared" si="39"/>
        <v xml:space="preserve"> </v>
      </c>
      <c r="AL82" s="31" t="str">
        <f t="shared" si="40"/>
        <v xml:space="preserve"> </v>
      </c>
      <c r="AM82" s="31" t="str">
        <f t="shared" si="41"/>
        <v xml:space="preserve"> </v>
      </c>
      <c r="AN82" s="31" t="str">
        <f t="shared" si="42"/>
        <v xml:space="preserve"> </v>
      </c>
      <c r="AO82" s="31" t="str">
        <f t="shared" si="43"/>
        <v xml:space="preserve"> </v>
      </c>
    </row>
    <row r="83" spans="1:41" s="32" customFormat="1" ht="20.25" customHeight="1">
      <c r="A83" s="28">
        <v>71</v>
      </c>
      <c r="B83" s="29" t="s">
        <v>89</v>
      </c>
      <c r="C83" s="30">
        <f t="shared" si="44"/>
        <v>9.1</v>
      </c>
      <c r="D83" s="30"/>
      <c r="E83" s="30">
        <v>9.1</v>
      </c>
      <c r="F83" s="30"/>
      <c r="G83" s="30"/>
      <c r="H83" s="30">
        <f t="shared" si="45"/>
        <v>0</v>
      </c>
      <c r="I83" s="30"/>
      <c r="J83" s="30"/>
      <c r="K83" s="30">
        <f t="shared" si="46"/>
        <v>0</v>
      </c>
      <c r="L83" s="30"/>
      <c r="M83" s="30"/>
      <c r="N83" s="30"/>
      <c r="O83" s="30"/>
      <c r="P83" s="30">
        <f t="shared" si="47"/>
        <v>9.1</v>
      </c>
      <c r="Q83" s="30"/>
      <c r="R83" s="30">
        <v>9.1</v>
      </c>
      <c r="S83" s="30"/>
      <c r="T83" s="30"/>
      <c r="U83" s="30">
        <f t="shared" si="48"/>
        <v>0</v>
      </c>
      <c r="V83" s="30"/>
      <c r="W83" s="30"/>
      <c r="X83" s="30">
        <f t="shared" si="49"/>
        <v>0</v>
      </c>
      <c r="Y83" s="30"/>
      <c r="Z83" s="30"/>
      <c r="AA83" s="30"/>
      <c r="AB83" s="30"/>
      <c r="AC83" s="31">
        <f t="shared" si="31"/>
        <v>1</v>
      </c>
      <c r="AD83" s="31" t="str">
        <f t="shared" si="32"/>
        <v xml:space="preserve"> </v>
      </c>
      <c r="AE83" s="31">
        <f t="shared" si="33"/>
        <v>1</v>
      </c>
      <c r="AF83" s="31" t="str">
        <f t="shared" si="34"/>
        <v xml:space="preserve"> </v>
      </c>
      <c r="AG83" s="31" t="str">
        <f t="shared" si="35"/>
        <v xml:space="preserve"> </v>
      </c>
      <c r="AH83" s="31" t="str">
        <f t="shared" si="36"/>
        <v xml:space="preserve"> </v>
      </c>
      <c r="AI83" s="31" t="str">
        <f t="shared" si="37"/>
        <v xml:space="preserve"> </v>
      </c>
      <c r="AJ83" s="31" t="str">
        <f t="shared" si="38"/>
        <v xml:space="preserve"> </v>
      </c>
      <c r="AK83" s="31" t="str">
        <f t="shared" si="39"/>
        <v xml:space="preserve"> </v>
      </c>
      <c r="AL83" s="31" t="str">
        <f t="shared" si="40"/>
        <v xml:space="preserve"> </v>
      </c>
      <c r="AM83" s="31" t="str">
        <f t="shared" si="41"/>
        <v xml:space="preserve"> </v>
      </c>
      <c r="AN83" s="31" t="str">
        <f t="shared" si="42"/>
        <v xml:space="preserve"> </v>
      </c>
      <c r="AO83" s="31" t="str">
        <f t="shared" si="43"/>
        <v xml:space="preserve"> </v>
      </c>
    </row>
    <row r="84" spans="1:41" s="32" customFormat="1" ht="24">
      <c r="A84" s="28">
        <v>72</v>
      </c>
      <c r="B84" s="29" t="s">
        <v>90</v>
      </c>
      <c r="C84" s="30">
        <f t="shared" si="44"/>
        <v>4.2</v>
      </c>
      <c r="D84" s="30"/>
      <c r="E84" s="30">
        <v>4.2</v>
      </c>
      <c r="F84" s="30"/>
      <c r="G84" s="30"/>
      <c r="H84" s="30">
        <f t="shared" si="45"/>
        <v>0</v>
      </c>
      <c r="I84" s="30"/>
      <c r="J84" s="30"/>
      <c r="K84" s="30">
        <f t="shared" si="46"/>
        <v>0</v>
      </c>
      <c r="L84" s="30"/>
      <c r="M84" s="30"/>
      <c r="N84" s="30"/>
      <c r="O84" s="30"/>
      <c r="P84" s="30">
        <f t="shared" si="47"/>
        <v>4.2</v>
      </c>
      <c r="Q84" s="30"/>
      <c r="R84" s="30">
        <v>4.2</v>
      </c>
      <c r="S84" s="30"/>
      <c r="T84" s="30"/>
      <c r="U84" s="30">
        <f t="shared" si="48"/>
        <v>0</v>
      </c>
      <c r="V84" s="30"/>
      <c r="W84" s="30"/>
      <c r="X84" s="30">
        <f t="shared" si="49"/>
        <v>0</v>
      </c>
      <c r="Y84" s="30"/>
      <c r="Z84" s="30"/>
      <c r="AA84" s="30"/>
      <c r="AB84" s="30"/>
      <c r="AC84" s="31">
        <f t="shared" si="31"/>
        <v>1</v>
      </c>
      <c r="AD84" s="31" t="str">
        <f t="shared" si="32"/>
        <v xml:space="preserve"> </v>
      </c>
      <c r="AE84" s="31">
        <f t="shared" si="33"/>
        <v>1</v>
      </c>
      <c r="AF84" s="31" t="str">
        <f t="shared" si="34"/>
        <v xml:space="preserve"> </v>
      </c>
      <c r="AG84" s="31" t="str">
        <f t="shared" si="35"/>
        <v xml:space="preserve"> </v>
      </c>
      <c r="AH84" s="31" t="str">
        <f t="shared" si="36"/>
        <v xml:space="preserve"> </v>
      </c>
      <c r="AI84" s="31" t="str">
        <f t="shared" si="37"/>
        <v xml:space="preserve"> </v>
      </c>
      <c r="AJ84" s="31" t="str">
        <f t="shared" si="38"/>
        <v xml:space="preserve"> </v>
      </c>
      <c r="AK84" s="31" t="str">
        <f t="shared" si="39"/>
        <v xml:space="preserve"> </v>
      </c>
      <c r="AL84" s="31" t="str">
        <f t="shared" si="40"/>
        <v xml:space="preserve"> </v>
      </c>
      <c r="AM84" s="31" t="str">
        <f t="shared" si="41"/>
        <v xml:space="preserve"> </v>
      </c>
      <c r="AN84" s="31" t="str">
        <f t="shared" si="42"/>
        <v xml:space="preserve"> </v>
      </c>
      <c r="AO84" s="31" t="str">
        <f t="shared" si="43"/>
        <v xml:space="preserve"> </v>
      </c>
    </row>
    <row r="85" spans="1:41" s="32" customFormat="1" ht="29.25" customHeight="1">
      <c r="A85" s="28">
        <v>73</v>
      </c>
      <c r="B85" s="29" t="s">
        <v>91</v>
      </c>
      <c r="C85" s="30">
        <f t="shared" si="44"/>
        <v>60.1</v>
      </c>
      <c r="D85" s="30"/>
      <c r="E85" s="30">
        <v>60.1</v>
      </c>
      <c r="F85" s="30"/>
      <c r="G85" s="30"/>
      <c r="H85" s="30">
        <f t="shared" si="45"/>
        <v>0</v>
      </c>
      <c r="I85" s="30"/>
      <c r="J85" s="30"/>
      <c r="K85" s="30">
        <f t="shared" si="46"/>
        <v>0</v>
      </c>
      <c r="L85" s="30"/>
      <c r="M85" s="30"/>
      <c r="N85" s="30"/>
      <c r="O85" s="30"/>
      <c r="P85" s="30">
        <f t="shared" si="47"/>
        <v>60.1</v>
      </c>
      <c r="Q85" s="30"/>
      <c r="R85" s="30">
        <v>60.1</v>
      </c>
      <c r="S85" s="30"/>
      <c r="T85" s="30"/>
      <c r="U85" s="30">
        <f t="shared" si="48"/>
        <v>0</v>
      </c>
      <c r="V85" s="30"/>
      <c r="W85" s="30"/>
      <c r="X85" s="30">
        <f t="shared" si="49"/>
        <v>0</v>
      </c>
      <c r="Y85" s="30"/>
      <c r="Z85" s="30"/>
      <c r="AA85" s="30"/>
      <c r="AB85" s="30"/>
      <c r="AC85" s="31">
        <f t="shared" si="31"/>
        <v>1</v>
      </c>
      <c r="AD85" s="31" t="str">
        <f t="shared" si="32"/>
        <v xml:space="preserve"> </v>
      </c>
      <c r="AE85" s="31">
        <f t="shared" si="33"/>
        <v>1</v>
      </c>
      <c r="AF85" s="31" t="str">
        <f t="shared" si="34"/>
        <v xml:space="preserve"> </v>
      </c>
      <c r="AG85" s="31" t="str">
        <f t="shared" si="35"/>
        <v xml:space="preserve"> </v>
      </c>
      <c r="AH85" s="31" t="str">
        <f t="shared" si="36"/>
        <v xml:space="preserve"> </v>
      </c>
      <c r="AI85" s="31" t="str">
        <f t="shared" si="37"/>
        <v xml:space="preserve"> </v>
      </c>
      <c r="AJ85" s="31" t="str">
        <f t="shared" si="38"/>
        <v xml:space="preserve"> </v>
      </c>
      <c r="AK85" s="31" t="str">
        <f t="shared" si="39"/>
        <v xml:space="preserve"> </v>
      </c>
      <c r="AL85" s="31" t="str">
        <f t="shared" si="40"/>
        <v xml:space="preserve"> </v>
      </c>
      <c r="AM85" s="31" t="str">
        <f t="shared" si="41"/>
        <v xml:space="preserve"> </v>
      </c>
      <c r="AN85" s="31" t="str">
        <f t="shared" si="42"/>
        <v xml:space="preserve"> </v>
      </c>
      <c r="AO85" s="31" t="str">
        <f t="shared" si="43"/>
        <v xml:space="preserve"> </v>
      </c>
    </row>
    <row r="86" spans="1:41" s="32" customFormat="1" ht="29.25" customHeight="1">
      <c r="A86" s="28">
        <v>74</v>
      </c>
      <c r="B86" s="29" t="s">
        <v>167</v>
      </c>
      <c r="C86" s="30">
        <f t="shared" si="44"/>
        <v>0</v>
      </c>
      <c r="D86" s="30"/>
      <c r="E86" s="30"/>
      <c r="F86" s="30"/>
      <c r="G86" s="30"/>
      <c r="H86" s="30">
        <f t="shared" si="45"/>
        <v>0</v>
      </c>
      <c r="I86" s="30"/>
      <c r="J86" s="30"/>
      <c r="K86" s="30">
        <f t="shared" si="46"/>
        <v>0</v>
      </c>
      <c r="L86" s="30"/>
      <c r="M86" s="30"/>
      <c r="N86" s="30"/>
      <c r="O86" s="30"/>
      <c r="P86" s="30">
        <f t="shared" si="47"/>
        <v>0</v>
      </c>
      <c r="Q86" s="30"/>
      <c r="R86" s="30">
        <v>0</v>
      </c>
      <c r="S86" s="30"/>
      <c r="T86" s="30"/>
      <c r="U86" s="30">
        <f t="shared" si="48"/>
        <v>0</v>
      </c>
      <c r="V86" s="30"/>
      <c r="W86" s="30"/>
      <c r="X86" s="30">
        <f t="shared" si="49"/>
        <v>0</v>
      </c>
      <c r="Y86" s="30"/>
      <c r="Z86" s="30"/>
      <c r="AA86" s="30"/>
      <c r="AB86" s="30"/>
      <c r="AC86" s="31" t="str">
        <f t="shared" si="31"/>
        <v xml:space="preserve"> </v>
      </c>
      <c r="AD86" s="31" t="str">
        <f t="shared" si="32"/>
        <v xml:space="preserve"> </v>
      </c>
      <c r="AE86" s="31" t="str">
        <f t="shared" si="33"/>
        <v xml:space="preserve"> </v>
      </c>
      <c r="AF86" s="31" t="str">
        <f t="shared" si="34"/>
        <v xml:space="preserve"> </v>
      </c>
      <c r="AG86" s="31" t="str">
        <f t="shared" si="35"/>
        <v xml:space="preserve"> </v>
      </c>
      <c r="AH86" s="31" t="str">
        <f t="shared" si="36"/>
        <v xml:space="preserve"> </v>
      </c>
      <c r="AI86" s="31" t="str">
        <f t="shared" si="37"/>
        <v xml:space="preserve"> </v>
      </c>
      <c r="AJ86" s="31" t="str">
        <f t="shared" si="38"/>
        <v xml:space="preserve"> </v>
      </c>
      <c r="AK86" s="31" t="str">
        <f t="shared" si="39"/>
        <v xml:space="preserve"> </v>
      </c>
      <c r="AL86" s="31" t="str">
        <f t="shared" si="40"/>
        <v xml:space="preserve"> </v>
      </c>
      <c r="AM86" s="31" t="str">
        <f t="shared" si="41"/>
        <v xml:space="preserve"> </v>
      </c>
      <c r="AN86" s="31" t="str">
        <f t="shared" si="42"/>
        <v xml:space="preserve"> </v>
      </c>
      <c r="AO86" s="31" t="str">
        <f t="shared" si="43"/>
        <v xml:space="preserve"> </v>
      </c>
    </row>
    <row r="87" spans="1:41" s="32" customFormat="1" ht="30.75" customHeight="1">
      <c r="A87" s="28">
        <v>75</v>
      </c>
      <c r="B87" s="29" t="s">
        <v>92</v>
      </c>
      <c r="C87" s="30">
        <f t="shared" si="44"/>
        <v>79979.510794999995</v>
      </c>
      <c r="D87" s="30"/>
      <c r="E87" s="30">
        <v>79979.510794999995</v>
      </c>
      <c r="F87" s="30"/>
      <c r="G87" s="30"/>
      <c r="H87" s="30">
        <f t="shared" si="45"/>
        <v>0</v>
      </c>
      <c r="I87" s="30"/>
      <c r="J87" s="30"/>
      <c r="K87" s="30">
        <f t="shared" si="46"/>
        <v>0</v>
      </c>
      <c r="L87" s="30"/>
      <c r="M87" s="30"/>
      <c r="N87" s="30"/>
      <c r="O87" s="30"/>
      <c r="P87" s="30">
        <f t="shared" si="47"/>
        <v>79955.525907000003</v>
      </c>
      <c r="Q87" s="30"/>
      <c r="R87" s="30">
        <v>79955.525907000003</v>
      </c>
      <c r="S87" s="30"/>
      <c r="T87" s="30"/>
      <c r="U87" s="30">
        <f t="shared" si="48"/>
        <v>0</v>
      </c>
      <c r="V87" s="30"/>
      <c r="W87" s="30"/>
      <c r="X87" s="30">
        <f t="shared" si="49"/>
        <v>0</v>
      </c>
      <c r="Y87" s="30"/>
      <c r="Z87" s="30"/>
      <c r="AA87" s="30"/>
      <c r="AB87" s="30"/>
      <c r="AC87" s="31">
        <f t="shared" si="31"/>
        <v>0.99970011209419041</v>
      </c>
      <c r="AD87" s="31" t="str">
        <f t="shared" si="32"/>
        <v xml:space="preserve"> </v>
      </c>
      <c r="AE87" s="31">
        <f t="shared" si="33"/>
        <v>0.99970011209419041</v>
      </c>
      <c r="AF87" s="31" t="str">
        <f t="shared" si="34"/>
        <v xml:space="preserve"> </v>
      </c>
      <c r="AG87" s="31" t="str">
        <f t="shared" si="35"/>
        <v xml:space="preserve"> </v>
      </c>
      <c r="AH87" s="31" t="str">
        <f t="shared" si="36"/>
        <v xml:space="preserve"> </v>
      </c>
      <c r="AI87" s="31" t="str">
        <f t="shared" si="37"/>
        <v xml:space="preserve"> </v>
      </c>
      <c r="AJ87" s="31" t="str">
        <f t="shared" si="38"/>
        <v xml:space="preserve"> </v>
      </c>
      <c r="AK87" s="31" t="str">
        <f t="shared" si="39"/>
        <v xml:space="preserve"> </v>
      </c>
      <c r="AL87" s="31" t="str">
        <f t="shared" si="40"/>
        <v xml:space="preserve"> </v>
      </c>
      <c r="AM87" s="31" t="str">
        <f t="shared" si="41"/>
        <v xml:space="preserve"> </v>
      </c>
      <c r="AN87" s="31" t="str">
        <f t="shared" si="42"/>
        <v xml:space="preserve"> </v>
      </c>
      <c r="AO87" s="31" t="str">
        <f t="shared" si="43"/>
        <v xml:space="preserve"> </v>
      </c>
    </row>
    <row r="88" spans="1:41" s="32" customFormat="1" ht="20.25" customHeight="1">
      <c r="A88" s="28">
        <v>76</v>
      </c>
      <c r="B88" s="29" t="s">
        <v>99</v>
      </c>
      <c r="C88" s="30">
        <f t="shared" si="44"/>
        <v>27.3</v>
      </c>
      <c r="D88" s="30"/>
      <c r="E88" s="30">
        <v>27.3</v>
      </c>
      <c r="F88" s="30"/>
      <c r="G88" s="30"/>
      <c r="H88" s="30">
        <f t="shared" si="45"/>
        <v>0</v>
      </c>
      <c r="I88" s="30"/>
      <c r="J88" s="30"/>
      <c r="K88" s="30">
        <f t="shared" si="46"/>
        <v>0</v>
      </c>
      <c r="L88" s="30"/>
      <c r="M88" s="30"/>
      <c r="N88" s="30"/>
      <c r="O88" s="30"/>
      <c r="P88" s="30">
        <f t="shared" si="47"/>
        <v>27.3</v>
      </c>
      <c r="Q88" s="30"/>
      <c r="R88" s="30">
        <v>27.3</v>
      </c>
      <c r="S88" s="30"/>
      <c r="T88" s="30"/>
      <c r="U88" s="30">
        <f t="shared" si="48"/>
        <v>0</v>
      </c>
      <c r="V88" s="30"/>
      <c r="W88" s="30"/>
      <c r="X88" s="30">
        <f t="shared" si="49"/>
        <v>0</v>
      </c>
      <c r="Y88" s="30"/>
      <c r="Z88" s="30"/>
      <c r="AA88" s="30"/>
      <c r="AB88" s="30"/>
      <c r="AC88" s="31">
        <f t="shared" si="31"/>
        <v>1</v>
      </c>
      <c r="AD88" s="31" t="str">
        <f t="shared" si="32"/>
        <v xml:space="preserve"> </v>
      </c>
      <c r="AE88" s="31">
        <f t="shared" si="33"/>
        <v>1</v>
      </c>
      <c r="AF88" s="31" t="str">
        <f t="shared" si="34"/>
        <v xml:space="preserve"> </v>
      </c>
      <c r="AG88" s="31" t="str">
        <f t="shared" si="35"/>
        <v xml:space="preserve"> </v>
      </c>
      <c r="AH88" s="31" t="str">
        <f t="shared" si="36"/>
        <v xml:space="preserve"> </v>
      </c>
      <c r="AI88" s="31" t="str">
        <f t="shared" si="37"/>
        <v xml:space="preserve"> </v>
      </c>
      <c r="AJ88" s="31" t="str">
        <f t="shared" si="38"/>
        <v xml:space="preserve"> </v>
      </c>
      <c r="AK88" s="31" t="str">
        <f t="shared" si="39"/>
        <v xml:space="preserve"> </v>
      </c>
      <c r="AL88" s="31" t="str">
        <f t="shared" si="40"/>
        <v xml:space="preserve"> </v>
      </c>
      <c r="AM88" s="31" t="str">
        <f t="shared" si="41"/>
        <v xml:space="preserve"> </v>
      </c>
      <c r="AN88" s="31" t="str">
        <f t="shared" si="42"/>
        <v xml:space="preserve"> </v>
      </c>
      <c r="AO88" s="31" t="str">
        <f t="shared" si="43"/>
        <v xml:space="preserve"> </v>
      </c>
    </row>
    <row r="89" spans="1:41" s="32" customFormat="1" ht="20.25" customHeight="1">
      <c r="A89" s="28">
        <v>77</v>
      </c>
      <c r="B89" s="29" t="s">
        <v>147</v>
      </c>
      <c r="C89" s="30">
        <f t="shared" si="44"/>
        <v>1549</v>
      </c>
      <c r="D89" s="30">
        <v>1549</v>
      </c>
      <c r="E89" s="30"/>
      <c r="F89" s="30"/>
      <c r="G89" s="30"/>
      <c r="H89" s="30">
        <f t="shared" si="45"/>
        <v>0</v>
      </c>
      <c r="I89" s="30"/>
      <c r="J89" s="30"/>
      <c r="K89" s="30">
        <f t="shared" si="46"/>
        <v>0</v>
      </c>
      <c r="L89" s="30"/>
      <c r="M89" s="30"/>
      <c r="N89" s="30"/>
      <c r="O89" s="30"/>
      <c r="P89" s="30">
        <f t="shared" si="47"/>
        <v>1548.519</v>
      </c>
      <c r="Q89" s="30">
        <v>1548.519</v>
      </c>
      <c r="R89" s="30"/>
      <c r="S89" s="30"/>
      <c r="T89" s="30"/>
      <c r="U89" s="30">
        <f t="shared" si="48"/>
        <v>0</v>
      </c>
      <c r="V89" s="30"/>
      <c r="W89" s="30"/>
      <c r="X89" s="30">
        <f t="shared" si="49"/>
        <v>0</v>
      </c>
      <c r="Y89" s="30"/>
      <c r="Z89" s="30"/>
      <c r="AA89" s="30"/>
      <c r="AB89" s="30"/>
      <c r="AC89" s="31">
        <f t="shared" si="31"/>
        <v>0.99968947708198841</v>
      </c>
      <c r="AD89" s="31">
        <f t="shared" si="32"/>
        <v>0.99968947708198841</v>
      </c>
      <c r="AE89" s="31" t="str">
        <f t="shared" si="33"/>
        <v xml:space="preserve"> </v>
      </c>
      <c r="AF89" s="31" t="str">
        <f t="shared" si="34"/>
        <v xml:space="preserve"> </v>
      </c>
      <c r="AG89" s="31" t="str">
        <f t="shared" si="35"/>
        <v xml:space="preserve"> </v>
      </c>
      <c r="AH89" s="31" t="str">
        <f t="shared" si="36"/>
        <v xml:space="preserve"> </v>
      </c>
      <c r="AI89" s="31" t="str">
        <f t="shared" si="37"/>
        <v xml:space="preserve"> </v>
      </c>
      <c r="AJ89" s="31" t="str">
        <f t="shared" si="38"/>
        <v xml:space="preserve"> </v>
      </c>
      <c r="AK89" s="31" t="str">
        <f t="shared" si="39"/>
        <v xml:space="preserve"> </v>
      </c>
      <c r="AL89" s="31" t="str">
        <f t="shared" si="40"/>
        <v xml:space="preserve"> </v>
      </c>
      <c r="AM89" s="31" t="str">
        <f t="shared" si="41"/>
        <v xml:space="preserve"> </v>
      </c>
      <c r="AN89" s="31" t="str">
        <f t="shared" si="42"/>
        <v xml:space="preserve"> </v>
      </c>
      <c r="AO89" s="31" t="str">
        <f t="shared" si="43"/>
        <v xml:space="preserve"> </v>
      </c>
    </row>
    <row r="90" spans="1:41" s="32" customFormat="1" ht="36">
      <c r="A90" s="28">
        <v>78</v>
      </c>
      <c r="B90" s="29" t="s">
        <v>101</v>
      </c>
      <c r="C90" s="30">
        <f t="shared" si="44"/>
        <v>23400</v>
      </c>
      <c r="D90" s="30">
        <v>23400</v>
      </c>
      <c r="E90" s="30"/>
      <c r="F90" s="30"/>
      <c r="G90" s="30"/>
      <c r="H90" s="30">
        <f t="shared" si="45"/>
        <v>0</v>
      </c>
      <c r="I90" s="30"/>
      <c r="J90" s="30"/>
      <c r="K90" s="30">
        <f t="shared" si="46"/>
        <v>0</v>
      </c>
      <c r="L90" s="30"/>
      <c r="M90" s="30"/>
      <c r="N90" s="30"/>
      <c r="O90" s="30"/>
      <c r="P90" s="30">
        <f t="shared" si="47"/>
        <v>7542.8690729999998</v>
      </c>
      <c r="Q90" s="30">
        <v>7542.8690729999998</v>
      </c>
      <c r="R90" s="30"/>
      <c r="S90" s="30"/>
      <c r="T90" s="30"/>
      <c r="U90" s="30">
        <f t="shared" si="48"/>
        <v>0</v>
      </c>
      <c r="V90" s="30"/>
      <c r="W90" s="30"/>
      <c r="X90" s="30">
        <f t="shared" si="49"/>
        <v>0</v>
      </c>
      <c r="Y90" s="30"/>
      <c r="Z90" s="30"/>
      <c r="AA90" s="30"/>
      <c r="AB90" s="30"/>
      <c r="AC90" s="31">
        <f t="shared" si="31"/>
        <v>0.32234483217948717</v>
      </c>
      <c r="AD90" s="31">
        <f t="shared" si="32"/>
        <v>0.32234483217948717</v>
      </c>
      <c r="AE90" s="31" t="str">
        <f t="shared" si="33"/>
        <v xml:space="preserve"> </v>
      </c>
      <c r="AF90" s="31" t="str">
        <f t="shared" si="34"/>
        <v xml:space="preserve"> </v>
      </c>
      <c r="AG90" s="31" t="str">
        <f t="shared" si="35"/>
        <v xml:space="preserve"> </v>
      </c>
      <c r="AH90" s="31" t="str">
        <f t="shared" si="36"/>
        <v xml:space="preserve"> </v>
      </c>
      <c r="AI90" s="31" t="str">
        <f t="shared" si="37"/>
        <v xml:space="preserve"> </v>
      </c>
      <c r="AJ90" s="31" t="str">
        <f t="shared" si="38"/>
        <v xml:space="preserve"> </v>
      </c>
      <c r="AK90" s="31" t="str">
        <f t="shared" si="39"/>
        <v xml:space="preserve"> </v>
      </c>
      <c r="AL90" s="31" t="str">
        <f t="shared" si="40"/>
        <v xml:space="preserve"> </v>
      </c>
      <c r="AM90" s="31" t="str">
        <f t="shared" si="41"/>
        <v xml:space="preserve"> </v>
      </c>
      <c r="AN90" s="31" t="str">
        <f t="shared" si="42"/>
        <v xml:space="preserve"> </v>
      </c>
      <c r="AO90" s="31" t="str">
        <f t="shared" si="43"/>
        <v xml:space="preserve"> </v>
      </c>
    </row>
    <row r="91" spans="1:41" s="32" customFormat="1" ht="12">
      <c r="A91" s="28">
        <v>79</v>
      </c>
      <c r="B91" s="29" t="s">
        <v>148</v>
      </c>
      <c r="C91" s="30">
        <f t="shared" si="44"/>
        <v>20000</v>
      </c>
      <c r="D91" s="30">
        <v>20000</v>
      </c>
      <c r="E91" s="30"/>
      <c r="F91" s="30"/>
      <c r="G91" s="30"/>
      <c r="H91" s="30">
        <f t="shared" si="45"/>
        <v>0</v>
      </c>
      <c r="I91" s="30"/>
      <c r="J91" s="30"/>
      <c r="K91" s="30">
        <f t="shared" si="46"/>
        <v>0</v>
      </c>
      <c r="L91" s="30"/>
      <c r="M91" s="30"/>
      <c r="N91" s="30"/>
      <c r="O91" s="30"/>
      <c r="P91" s="30">
        <f t="shared" si="47"/>
        <v>17631.762655999999</v>
      </c>
      <c r="Q91" s="30">
        <v>17631.762655999999</v>
      </c>
      <c r="R91" s="30"/>
      <c r="S91" s="30"/>
      <c r="T91" s="30"/>
      <c r="U91" s="30">
        <f t="shared" si="48"/>
        <v>0</v>
      </c>
      <c r="V91" s="30"/>
      <c r="W91" s="30"/>
      <c r="X91" s="30">
        <f t="shared" si="49"/>
        <v>0</v>
      </c>
      <c r="Y91" s="30"/>
      <c r="Z91" s="30"/>
      <c r="AA91" s="30"/>
      <c r="AB91" s="30"/>
      <c r="AC91" s="31">
        <f t="shared" si="31"/>
        <v>0.88158813279999992</v>
      </c>
      <c r="AD91" s="31">
        <f t="shared" si="32"/>
        <v>0.88158813279999992</v>
      </c>
      <c r="AE91" s="31" t="str">
        <f t="shared" si="33"/>
        <v xml:space="preserve"> </v>
      </c>
      <c r="AF91" s="31" t="str">
        <f t="shared" si="34"/>
        <v xml:space="preserve"> </v>
      </c>
      <c r="AG91" s="31" t="str">
        <f t="shared" si="35"/>
        <v xml:space="preserve"> </v>
      </c>
      <c r="AH91" s="31" t="str">
        <f t="shared" si="36"/>
        <v xml:space="preserve"> </v>
      </c>
      <c r="AI91" s="31" t="str">
        <f t="shared" si="37"/>
        <v xml:space="preserve"> </v>
      </c>
      <c r="AJ91" s="31" t="str">
        <f t="shared" si="38"/>
        <v xml:space="preserve"> </v>
      </c>
      <c r="AK91" s="31" t="str">
        <f t="shared" si="39"/>
        <v xml:space="preserve"> </v>
      </c>
      <c r="AL91" s="31" t="str">
        <f t="shared" si="40"/>
        <v xml:space="preserve"> </v>
      </c>
      <c r="AM91" s="31" t="str">
        <f t="shared" si="41"/>
        <v xml:space="preserve"> </v>
      </c>
      <c r="AN91" s="31" t="str">
        <f t="shared" si="42"/>
        <v xml:space="preserve"> </v>
      </c>
      <c r="AO91" s="31" t="str">
        <f t="shared" si="43"/>
        <v xml:space="preserve"> </v>
      </c>
    </row>
    <row r="92" spans="1:41" s="32" customFormat="1" ht="25.5" customHeight="1">
      <c r="A92" s="28">
        <v>80</v>
      </c>
      <c r="B92" s="34" t="s">
        <v>119</v>
      </c>
      <c r="C92" s="30">
        <f t="shared" si="44"/>
        <v>34759</v>
      </c>
      <c r="D92" s="30">
        <v>34759</v>
      </c>
      <c r="E92" s="30"/>
      <c r="F92" s="30"/>
      <c r="G92" s="30"/>
      <c r="H92" s="30">
        <f t="shared" si="45"/>
        <v>0</v>
      </c>
      <c r="I92" s="30"/>
      <c r="J92" s="30"/>
      <c r="K92" s="30">
        <f t="shared" si="46"/>
        <v>0</v>
      </c>
      <c r="L92" s="30"/>
      <c r="M92" s="30"/>
      <c r="N92" s="30"/>
      <c r="O92" s="30"/>
      <c r="P92" s="30">
        <f t="shared" si="47"/>
        <v>34759</v>
      </c>
      <c r="Q92" s="30">
        <v>34759</v>
      </c>
      <c r="R92" s="30"/>
      <c r="S92" s="30"/>
      <c r="T92" s="30"/>
      <c r="U92" s="30">
        <f t="shared" si="48"/>
        <v>0</v>
      </c>
      <c r="V92" s="30"/>
      <c r="W92" s="30"/>
      <c r="X92" s="30">
        <f t="shared" si="49"/>
        <v>0</v>
      </c>
      <c r="Y92" s="30"/>
      <c r="Z92" s="30"/>
      <c r="AA92" s="30"/>
      <c r="AB92" s="30"/>
      <c r="AC92" s="31">
        <f t="shared" si="31"/>
        <v>1</v>
      </c>
      <c r="AD92" s="31">
        <f t="shared" si="32"/>
        <v>1</v>
      </c>
      <c r="AE92" s="31" t="str">
        <f t="shared" si="33"/>
        <v xml:space="preserve"> </v>
      </c>
      <c r="AF92" s="31" t="str">
        <f t="shared" si="34"/>
        <v xml:space="preserve"> </v>
      </c>
      <c r="AG92" s="31" t="str">
        <f t="shared" si="35"/>
        <v xml:space="preserve"> </v>
      </c>
      <c r="AH92" s="31" t="str">
        <f t="shared" si="36"/>
        <v xml:space="preserve"> </v>
      </c>
      <c r="AI92" s="31" t="str">
        <f t="shared" si="37"/>
        <v xml:space="preserve"> </v>
      </c>
      <c r="AJ92" s="31" t="str">
        <f t="shared" si="38"/>
        <v xml:space="preserve"> </v>
      </c>
      <c r="AK92" s="31" t="str">
        <f t="shared" si="39"/>
        <v xml:space="preserve"> </v>
      </c>
      <c r="AL92" s="31" t="str">
        <f t="shared" si="40"/>
        <v xml:space="preserve"> </v>
      </c>
      <c r="AM92" s="31" t="str">
        <f t="shared" si="41"/>
        <v xml:space="preserve"> </v>
      </c>
      <c r="AN92" s="31" t="str">
        <f t="shared" si="42"/>
        <v xml:space="preserve"> </v>
      </c>
      <c r="AO92" s="31" t="str">
        <f t="shared" si="43"/>
        <v xml:space="preserve"> </v>
      </c>
    </row>
    <row r="93" spans="1:41" s="32" customFormat="1" ht="12">
      <c r="A93" s="28">
        <v>81</v>
      </c>
      <c r="B93" s="34" t="s">
        <v>100</v>
      </c>
      <c r="C93" s="30">
        <f t="shared" si="44"/>
        <v>217800</v>
      </c>
      <c r="D93" s="30">
        <v>217800</v>
      </c>
      <c r="E93" s="30"/>
      <c r="F93" s="30"/>
      <c r="G93" s="30"/>
      <c r="H93" s="30">
        <f t="shared" si="45"/>
        <v>0</v>
      </c>
      <c r="I93" s="30"/>
      <c r="J93" s="30"/>
      <c r="K93" s="30">
        <f t="shared" si="46"/>
        <v>0</v>
      </c>
      <c r="L93" s="30"/>
      <c r="M93" s="30"/>
      <c r="N93" s="30"/>
      <c r="O93" s="30"/>
      <c r="P93" s="30">
        <f t="shared" si="47"/>
        <v>217800</v>
      </c>
      <c r="Q93" s="30">
        <v>217800</v>
      </c>
      <c r="R93" s="30"/>
      <c r="S93" s="30"/>
      <c r="T93" s="30"/>
      <c r="U93" s="30">
        <f t="shared" si="48"/>
        <v>0</v>
      </c>
      <c r="V93" s="30"/>
      <c r="W93" s="30"/>
      <c r="X93" s="30">
        <f t="shared" si="49"/>
        <v>0</v>
      </c>
      <c r="Y93" s="30"/>
      <c r="Z93" s="30"/>
      <c r="AA93" s="30"/>
      <c r="AB93" s="30"/>
      <c r="AC93" s="31">
        <f t="shared" si="31"/>
        <v>1</v>
      </c>
      <c r="AD93" s="31">
        <f t="shared" si="32"/>
        <v>1</v>
      </c>
      <c r="AE93" s="31" t="str">
        <f t="shared" si="33"/>
        <v xml:space="preserve"> </v>
      </c>
      <c r="AF93" s="31" t="str">
        <f t="shared" si="34"/>
        <v xml:space="preserve"> </v>
      </c>
      <c r="AG93" s="31" t="str">
        <f t="shared" si="35"/>
        <v xml:space="preserve"> </v>
      </c>
      <c r="AH93" s="31" t="str">
        <f t="shared" si="36"/>
        <v xml:space="preserve"> </v>
      </c>
      <c r="AI93" s="31" t="str">
        <f t="shared" si="37"/>
        <v xml:space="preserve"> </v>
      </c>
      <c r="AJ93" s="31" t="str">
        <f t="shared" si="38"/>
        <v xml:space="preserve"> </v>
      </c>
      <c r="AK93" s="31" t="str">
        <f t="shared" si="39"/>
        <v xml:space="preserve"> </v>
      </c>
      <c r="AL93" s="31" t="str">
        <f t="shared" si="40"/>
        <v xml:space="preserve"> </v>
      </c>
      <c r="AM93" s="31" t="str">
        <f t="shared" si="41"/>
        <v xml:space="preserve"> </v>
      </c>
      <c r="AN93" s="31" t="str">
        <f t="shared" si="42"/>
        <v xml:space="preserve"> </v>
      </c>
      <c r="AO93" s="31" t="str">
        <f t="shared" si="43"/>
        <v xml:space="preserve"> </v>
      </c>
    </row>
    <row r="94" spans="1:41" s="32" customFormat="1" ht="20.25" customHeight="1">
      <c r="A94" s="28">
        <v>82</v>
      </c>
      <c r="B94" s="29" t="s">
        <v>102</v>
      </c>
      <c r="C94" s="30">
        <f t="shared" si="44"/>
        <v>48240</v>
      </c>
      <c r="D94" s="30">
        <v>48240</v>
      </c>
      <c r="E94" s="30"/>
      <c r="F94" s="30"/>
      <c r="G94" s="30"/>
      <c r="H94" s="30">
        <f t="shared" si="45"/>
        <v>0</v>
      </c>
      <c r="I94" s="30"/>
      <c r="J94" s="30"/>
      <c r="K94" s="30">
        <f t="shared" si="46"/>
        <v>0</v>
      </c>
      <c r="L94" s="30"/>
      <c r="M94" s="30"/>
      <c r="N94" s="30"/>
      <c r="O94" s="30"/>
      <c r="P94" s="30">
        <f t="shared" si="47"/>
        <v>30076.906015</v>
      </c>
      <c r="Q94" s="30">
        <v>30076.906015</v>
      </c>
      <c r="R94" s="30"/>
      <c r="S94" s="30"/>
      <c r="T94" s="30"/>
      <c r="U94" s="30">
        <f t="shared" si="48"/>
        <v>0</v>
      </c>
      <c r="V94" s="30"/>
      <c r="W94" s="30"/>
      <c r="X94" s="30">
        <f t="shared" si="49"/>
        <v>0</v>
      </c>
      <c r="Y94" s="30"/>
      <c r="Z94" s="30"/>
      <c r="AA94" s="30"/>
      <c r="AB94" s="30"/>
      <c r="AC94" s="31">
        <f t="shared" si="31"/>
        <v>0.62348478472222224</v>
      </c>
      <c r="AD94" s="31">
        <f t="shared" si="32"/>
        <v>0.62348478472222224</v>
      </c>
      <c r="AE94" s="31" t="str">
        <f t="shared" si="33"/>
        <v xml:space="preserve"> </v>
      </c>
      <c r="AF94" s="31" t="str">
        <f t="shared" si="34"/>
        <v xml:space="preserve"> </v>
      </c>
      <c r="AG94" s="31" t="str">
        <f t="shared" si="35"/>
        <v xml:space="preserve"> </v>
      </c>
      <c r="AH94" s="31" t="str">
        <f t="shared" si="36"/>
        <v xml:space="preserve"> </v>
      </c>
      <c r="AI94" s="31" t="str">
        <f t="shared" si="37"/>
        <v xml:space="preserve"> </v>
      </c>
      <c r="AJ94" s="31" t="str">
        <f t="shared" si="38"/>
        <v xml:space="preserve"> </v>
      </c>
      <c r="AK94" s="31" t="str">
        <f t="shared" si="39"/>
        <v xml:space="preserve"> </v>
      </c>
      <c r="AL94" s="31" t="str">
        <f t="shared" si="40"/>
        <v xml:space="preserve"> </v>
      </c>
      <c r="AM94" s="31" t="str">
        <f t="shared" si="41"/>
        <v xml:space="preserve"> </v>
      </c>
      <c r="AN94" s="31" t="str">
        <f t="shared" si="42"/>
        <v xml:space="preserve"> </v>
      </c>
      <c r="AO94" s="31" t="str">
        <f t="shared" si="43"/>
        <v xml:space="preserve"> </v>
      </c>
    </row>
    <row r="95" spans="1:41" s="32" customFormat="1" ht="20.25" customHeight="1">
      <c r="A95" s="28">
        <v>83</v>
      </c>
      <c r="B95" s="29" t="s">
        <v>120</v>
      </c>
      <c r="C95" s="30">
        <f t="shared" si="44"/>
        <v>540</v>
      </c>
      <c r="D95" s="30">
        <v>540</v>
      </c>
      <c r="E95" s="30"/>
      <c r="F95" s="30"/>
      <c r="G95" s="30"/>
      <c r="H95" s="30">
        <f t="shared" si="45"/>
        <v>0</v>
      </c>
      <c r="I95" s="30"/>
      <c r="J95" s="30"/>
      <c r="K95" s="30">
        <f t="shared" si="46"/>
        <v>0</v>
      </c>
      <c r="L95" s="30"/>
      <c r="M95" s="30"/>
      <c r="N95" s="30"/>
      <c r="O95" s="30"/>
      <c r="P95" s="30">
        <f t="shared" si="47"/>
        <v>539.88004000000001</v>
      </c>
      <c r="Q95" s="30">
        <v>539.88004000000001</v>
      </c>
      <c r="R95" s="30"/>
      <c r="S95" s="30"/>
      <c r="T95" s="30"/>
      <c r="U95" s="30">
        <f t="shared" si="48"/>
        <v>0</v>
      </c>
      <c r="V95" s="30"/>
      <c r="W95" s="30"/>
      <c r="X95" s="30">
        <f t="shared" si="49"/>
        <v>0</v>
      </c>
      <c r="Y95" s="30"/>
      <c r="Z95" s="30"/>
      <c r="AA95" s="30"/>
      <c r="AB95" s="30"/>
      <c r="AC95" s="31">
        <f t="shared" si="31"/>
        <v>0.99977785185185186</v>
      </c>
      <c r="AD95" s="31">
        <f t="shared" si="32"/>
        <v>0.99977785185185186</v>
      </c>
      <c r="AE95" s="31" t="str">
        <f t="shared" si="33"/>
        <v xml:space="preserve"> </v>
      </c>
      <c r="AF95" s="31" t="str">
        <f t="shared" si="34"/>
        <v xml:space="preserve"> </v>
      </c>
      <c r="AG95" s="31" t="str">
        <f t="shared" si="35"/>
        <v xml:space="preserve"> </v>
      </c>
      <c r="AH95" s="31" t="str">
        <f t="shared" si="36"/>
        <v xml:space="preserve"> </v>
      </c>
      <c r="AI95" s="31" t="str">
        <f t="shared" si="37"/>
        <v xml:space="preserve"> </v>
      </c>
      <c r="AJ95" s="31" t="str">
        <f t="shared" si="38"/>
        <v xml:space="preserve"> </v>
      </c>
      <c r="AK95" s="31" t="str">
        <f t="shared" si="39"/>
        <v xml:space="preserve"> </v>
      </c>
      <c r="AL95" s="31" t="str">
        <f t="shared" si="40"/>
        <v xml:space="preserve"> </v>
      </c>
      <c r="AM95" s="31" t="str">
        <f t="shared" si="41"/>
        <v xml:space="preserve"> </v>
      </c>
      <c r="AN95" s="31" t="str">
        <f t="shared" si="42"/>
        <v xml:space="preserve"> </v>
      </c>
      <c r="AO95" s="31" t="str">
        <f t="shared" si="43"/>
        <v xml:space="preserve"> </v>
      </c>
    </row>
    <row r="96" spans="1:41" s="32" customFormat="1" ht="20.25" customHeight="1">
      <c r="A96" s="28">
        <v>84</v>
      </c>
      <c r="B96" s="29" t="s">
        <v>103</v>
      </c>
      <c r="C96" s="30">
        <f t="shared" si="44"/>
        <v>2000</v>
      </c>
      <c r="D96" s="30">
        <v>2000</v>
      </c>
      <c r="E96" s="30"/>
      <c r="F96" s="30"/>
      <c r="G96" s="30"/>
      <c r="H96" s="30">
        <f t="shared" si="45"/>
        <v>0</v>
      </c>
      <c r="I96" s="30"/>
      <c r="J96" s="30"/>
      <c r="K96" s="30">
        <f t="shared" si="46"/>
        <v>0</v>
      </c>
      <c r="L96" s="30"/>
      <c r="M96" s="30"/>
      <c r="N96" s="30"/>
      <c r="O96" s="30"/>
      <c r="P96" s="30">
        <f t="shared" si="47"/>
        <v>1864.8630000000001</v>
      </c>
      <c r="Q96" s="30">
        <v>1864.8630000000001</v>
      </c>
      <c r="R96" s="30"/>
      <c r="S96" s="30"/>
      <c r="T96" s="30"/>
      <c r="U96" s="30">
        <f t="shared" si="48"/>
        <v>0</v>
      </c>
      <c r="V96" s="30"/>
      <c r="W96" s="30"/>
      <c r="X96" s="30">
        <f t="shared" si="49"/>
        <v>0</v>
      </c>
      <c r="Y96" s="30"/>
      <c r="Z96" s="30"/>
      <c r="AA96" s="30"/>
      <c r="AB96" s="30"/>
      <c r="AC96" s="31">
        <f t="shared" si="31"/>
        <v>0.93243150000000008</v>
      </c>
      <c r="AD96" s="31">
        <f t="shared" si="32"/>
        <v>0.93243150000000008</v>
      </c>
      <c r="AE96" s="31" t="str">
        <f t="shared" si="33"/>
        <v xml:space="preserve"> </v>
      </c>
      <c r="AF96" s="31" t="str">
        <f t="shared" si="34"/>
        <v xml:space="preserve"> </v>
      </c>
      <c r="AG96" s="31" t="str">
        <f t="shared" si="35"/>
        <v xml:space="preserve"> </v>
      </c>
      <c r="AH96" s="31" t="str">
        <f t="shared" si="36"/>
        <v xml:space="preserve"> </v>
      </c>
      <c r="AI96" s="31" t="str">
        <f t="shared" si="37"/>
        <v xml:space="preserve"> </v>
      </c>
      <c r="AJ96" s="31" t="str">
        <f t="shared" si="38"/>
        <v xml:space="preserve"> </v>
      </c>
      <c r="AK96" s="31" t="str">
        <f t="shared" si="39"/>
        <v xml:space="preserve"> </v>
      </c>
      <c r="AL96" s="31" t="str">
        <f t="shared" si="40"/>
        <v xml:space="preserve"> </v>
      </c>
      <c r="AM96" s="31" t="str">
        <f t="shared" si="41"/>
        <v xml:space="preserve"> </v>
      </c>
      <c r="AN96" s="31" t="str">
        <f t="shared" si="42"/>
        <v xml:space="preserve"> </v>
      </c>
      <c r="AO96" s="31" t="str">
        <f t="shared" si="43"/>
        <v xml:space="preserve"> </v>
      </c>
    </row>
    <row r="97" spans="1:41" s="32" customFormat="1" ht="20.25" customHeight="1">
      <c r="A97" s="28">
        <v>85</v>
      </c>
      <c r="B97" s="29" t="s">
        <v>104</v>
      </c>
      <c r="C97" s="30">
        <f t="shared" si="44"/>
        <v>15</v>
      </c>
      <c r="D97" s="30">
        <v>15</v>
      </c>
      <c r="E97" s="30"/>
      <c r="F97" s="30"/>
      <c r="G97" s="30"/>
      <c r="H97" s="30">
        <f t="shared" si="45"/>
        <v>0</v>
      </c>
      <c r="I97" s="30"/>
      <c r="J97" s="30"/>
      <c r="K97" s="30">
        <f t="shared" si="46"/>
        <v>0</v>
      </c>
      <c r="L97" s="30"/>
      <c r="M97" s="30"/>
      <c r="N97" s="30"/>
      <c r="O97" s="30"/>
      <c r="P97" s="30">
        <f t="shared" si="47"/>
        <v>14.09465</v>
      </c>
      <c r="Q97" s="30">
        <v>14.09465</v>
      </c>
      <c r="R97" s="30"/>
      <c r="S97" s="30"/>
      <c r="T97" s="30"/>
      <c r="U97" s="30">
        <f t="shared" si="48"/>
        <v>0</v>
      </c>
      <c r="V97" s="30"/>
      <c r="W97" s="30"/>
      <c r="X97" s="30">
        <f t="shared" si="49"/>
        <v>0</v>
      </c>
      <c r="Y97" s="30"/>
      <c r="Z97" s="30"/>
      <c r="AA97" s="30"/>
      <c r="AB97" s="30"/>
      <c r="AC97" s="31">
        <f t="shared" si="31"/>
        <v>0.93964333333333327</v>
      </c>
      <c r="AD97" s="31">
        <f t="shared" si="32"/>
        <v>0.93964333333333327</v>
      </c>
      <c r="AE97" s="31" t="str">
        <f t="shared" si="33"/>
        <v xml:space="preserve"> </v>
      </c>
      <c r="AF97" s="31" t="str">
        <f t="shared" si="34"/>
        <v xml:space="preserve"> </v>
      </c>
      <c r="AG97" s="31" t="str">
        <f t="shared" si="35"/>
        <v xml:space="preserve"> </v>
      </c>
      <c r="AH97" s="31" t="str">
        <f t="shared" si="36"/>
        <v xml:space="preserve"> </v>
      </c>
      <c r="AI97" s="31" t="str">
        <f t="shared" si="37"/>
        <v xml:space="preserve"> </v>
      </c>
      <c r="AJ97" s="31" t="str">
        <f t="shared" si="38"/>
        <v xml:space="preserve"> </v>
      </c>
      <c r="AK97" s="31" t="str">
        <f t="shared" si="39"/>
        <v xml:space="preserve"> </v>
      </c>
      <c r="AL97" s="31" t="str">
        <f t="shared" si="40"/>
        <v xml:space="preserve"> </v>
      </c>
      <c r="AM97" s="31" t="str">
        <f t="shared" si="41"/>
        <v xml:space="preserve"> </v>
      </c>
      <c r="AN97" s="31" t="str">
        <f t="shared" si="42"/>
        <v xml:space="preserve"> </v>
      </c>
      <c r="AO97" s="31" t="str">
        <f t="shared" si="43"/>
        <v xml:space="preserve"> </v>
      </c>
    </row>
    <row r="98" spans="1:41" s="32" customFormat="1" ht="20.25" customHeight="1">
      <c r="A98" s="28">
        <v>86</v>
      </c>
      <c r="B98" s="29" t="s">
        <v>149</v>
      </c>
      <c r="C98" s="30">
        <f t="shared" si="44"/>
        <v>20435</v>
      </c>
      <c r="D98" s="30">
        <v>20435</v>
      </c>
      <c r="E98" s="30"/>
      <c r="F98" s="30"/>
      <c r="G98" s="30"/>
      <c r="H98" s="30">
        <f t="shared" si="45"/>
        <v>0</v>
      </c>
      <c r="I98" s="30"/>
      <c r="J98" s="30"/>
      <c r="K98" s="30">
        <f t="shared" si="46"/>
        <v>0</v>
      </c>
      <c r="L98" s="30"/>
      <c r="M98" s="30"/>
      <c r="N98" s="30"/>
      <c r="O98" s="30"/>
      <c r="P98" s="30">
        <f t="shared" si="47"/>
        <v>27048.443463000003</v>
      </c>
      <c r="Q98" s="30">
        <v>27048.443463000003</v>
      </c>
      <c r="R98" s="30"/>
      <c r="S98" s="30"/>
      <c r="T98" s="30"/>
      <c r="U98" s="30">
        <f t="shared" si="48"/>
        <v>0</v>
      </c>
      <c r="V98" s="30"/>
      <c r="W98" s="30"/>
      <c r="X98" s="30">
        <f t="shared" si="49"/>
        <v>0</v>
      </c>
      <c r="Y98" s="30"/>
      <c r="Z98" s="30"/>
      <c r="AA98" s="30"/>
      <c r="AB98" s="30"/>
      <c r="AC98" s="31">
        <f t="shared" si="31"/>
        <v>1.3236331520919993</v>
      </c>
      <c r="AD98" s="31">
        <f t="shared" si="32"/>
        <v>1.3236331520919993</v>
      </c>
      <c r="AE98" s="31" t="str">
        <f t="shared" si="33"/>
        <v xml:space="preserve"> </v>
      </c>
      <c r="AF98" s="31" t="str">
        <f t="shared" si="34"/>
        <v xml:space="preserve"> </v>
      </c>
      <c r="AG98" s="31" t="str">
        <f t="shared" si="35"/>
        <v xml:space="preserve"> </v>
      </c>
      <c r="AH98" s="31" t="str">
        <f t="shared" si="36"/>
        <v xml:space="preserve"> </v>
      </c>
      <c r="AI98" s="31" t="str">
        <f t="shared" si="37"/>
        <v xml:space="preserve"> </v>
      </c>
      <c r="AJ98" s="31" t="str">
        <f t="shared" si="38"/>
        <v xml:space="preserve"> </v>
      </c>
      <c r="AK98" s="31" t="str">
        <f t="shared" si="39"/>
        <v xml:space="preserve"> </v>
      </c>
      <c r="AL98" s="31" t="str">
        <f t="shared" si="40"/>
        <v xml:space="preserve"> </v>
      </c>
      <c r="AM98" s="31" t="str">
        <f t="shared" si="41"/>
        <v xml:space="preserve"> </v>
      </c>
      <c r="AN98" s="31" t="str">
        <f t="shared" si="42"/>
        <v xml:space="preserve"> </v>
      </c>
      <c r="AO98" s="31" t="str">
        <f t="shared" si="43"/>
        <v xml:space="preserve"> </v>
      </c>
    </row>
    <row r="99" spans="1:41" s="32" customFormat="1" ht="20.25" customHeight="1">
      <c r="A99" s="28">
        <v>87</v>
      </c>
      <c r="B99" s="29" t="s">
        <v>150</v>
      </c>
      <c r="C99" s="30">
        <f t="shared" si="44"/>
        <v>24526</v>
      </c>
      <c r="D99" s="30">
        <v>24526</v>
      </c>
      <c r="E99" s="30"/>
      <c r="F99" s="30"/>
      <c r="G99" s="30"/>
      <c r="H99" s="30">
        <f t="shared" si="45"/>
        <v>0</v>
      </c>
      <c r="I99" s="30"/>
      <c r="J99" s="30"/>
      <c r="K99" s="30">
        <f t="shared" si="46"/>
        <v>0</v>
      </c>
      <c r="L99" s="30"/>
      <c r="M99" s="30"/>
      <c r="N99" s="30"/>
      <c r="O99" s="30"/>
      <c r="P99" s="30">
        <f t="shared" si="47"/>
        <v>30528.350376000002</v>
      </c>
      <c r="Q99" s="30">
        <v>30528.350376000002</v>
      </c>
      <c r="R99" s="30"/>
      <c r="S99" s="30"/>
      <c r="T99" s="30"/>
      <c r="U99" s="30">
        <f t="shared" si="48"/>
        <v>0</v>
      </c>
      <c r="V99" s="30"/>
      <c r="W99" s="30"/>
      <c r="X99" s="30">
        <f t="shared" si="49"/>
        <v>0</v>
      </c>
      <c r="Y99" s="30"/>
      <c r="Z99" s="30"/>
      <c r="AA99" s="30"/>
      <c r="AB99" s="30"/>
      <c r="AC99" s="31">
        <f t="shared" si="31"/>
        <v>1.2447341749979615</v>
      </c>
      <c r="AD99" s="31">
        <f t="shared" si="32"/>
        <v>1.2447341749979615</v>
      </c>
      <c r="AE99" s="31" t="str">
        <f t="shared" si="33"/>
        <v xml:space="preserve"> </v>
      </c>
      <c r="AF99" s="31" t="str">
        <f t="shared" si="34"/>
        <v xml:space="preserve"> </v>
      </c>
      <c r="AG99" s="31" t="str">
        <f t="shared" si="35"/>
        <v xml:space="preserve"> </v>
      </c>
      <c r="AH99" s="31" t="str">
        <f t="shared" si="36"/>
        <v xml:space="preserve"> </v>
      </c>
      <c r="AI99" s="31" t="str">
        <f t="shared" si="37"/>
        <v xml:space="preserve"> </v>
      </c>
      <c r="AJ99" s="31" t="str">
        <f t="shared" si="38"/>
        <v xml:space="preserve"> </v>
      </c>
      <c r="AK99" s="31" t="str">
        <f t="shared" si="39"/>
        <v xml:space="preserve"> </v>
      </c>
      <c r="AL99" s="31" t="str">
        <f t="shared" si="40"/>
        <v xml:space="preserve"> </v>
      </c>
      <c r="AM99" s="31" t="str">
        <f t="shared" si="41"/>
        <v xml:space="preserve"> </v>
      </c>
      <c r="AN99" s="31" t="str">
        <f t="shared" si="42"/>
        <v xml:space="preserve"> </v>
      </c>
      <c r="AO99" s="31" t="str">
        <f t="shared" si="43"/>
        <v xml:space="preserve"> </v>
      </c>
    </row>
    <row r="100" spans="1:41" s="32" customFormat="1" ht="20.25" customHeight="1">
      <c r="A100" s="28">
        <v>88</v>
      </c>
      <c r="B100" s="29" t="s">
        <v>151</v>
      </c>
      <c r="C100" s="30">
        <f t="shared" si="44"/>
        <v>1775</v>
      </c>
      <c r="D100" s="30">
        <v>1775</v>
      </c>
      <c r="E100" s="30"/>
      <c r="F100" s="30"/>
      <c r="G100" s="30"/>
      <c r="H100" s="30">
        <f t="shared" si="45"/>
        <v>0</v>
      </c>
      <c r="I100" s="30"/>
      <c r="J100" s="30"/>
      <c r="K100" s="30">
        <f t="shared" si="46"/>
        <v>0</v>
      </c>
      <c r="L100" s="30"/>
      <c r="M100" s="30"/>
      <c r="N100" s="30"/>
      <c r="O100" s="30"/>
      <c r="P100" s="30">
        <f t="shared" si="47"/>
        <v>1774.8492000000001</v>
      </c>
      <c r="Q100" s="30">
        <v>1774.8492000000001</v>
      </c>
      <c r="R100" s="30"/>
      <c r="S100" s="30"/>
      <c r="T100" s="30"/>
      <c r="U100" s="30">
        <f t="shared" si="48"/>
        <v>0</v>
      </c>
      <c r="V100" s="30"/>
      <c r="W100" s="30"/>
      <c r="X100" s="30">
        <f t="shared" si="49"/>
        <v>0</v>
      </c>
      <c r="Y100" s="30"/>
      <c r="Z100" s="30"/>
      <c r="AA100" s="30"/>
      <c r="AB100" s="30"/>
      <c r="AC100" s="31">
        <f t="shared" si="31"/>
        <v>0.99991504225352124</v>
      </c>
      <c r="AD100" s="31">
        <f t="shared" si="32"/>
        <v>0.99991504225352124</v>
      </c>
      <c r="AE100" s="31" t="str">
        <f t="shared" si="33"/>
        <v xml:space="preserve"> </v>
      </c>
      <c r="AF100" s="31" t="str">
        <f t="shared" si="34"/>
        <v xml:space="preserve"> </v>
      </c>
      <c r="AG100" s="31" t="str">
        <f t="shared" si="35"/>
        <v xml:space="preserve"> </v>
      </c>
      <c r="AH100" s="31" t="str">
        <f t="shared" si="36"/>
        <v xml:space="preserve"> </v>
      </c>
      <c r="AI100" s="31" t="str">
        <f t="shared" si="37"/>
        <v xml:space="preserve"> </v>
      </c>
      <c r="AJ100" s="31" t="str">
        <f t="shared" si="38"/>
        <v xml:space="preserve"> </v>
      </c>
      <c r="AK100" s="31" t="str">
        <f t="shared" si="39"/>
        <v xml:space="preserve"> </v>
      </c>
      <c r="AL100" s="31" t="str">
        <f t="shared" si="40"/>
        <v xml:space="preserve"> </v>
      </c>
      <c r="AM100" s="31" t="str">
        <f t="shared" si="41"/>
        <v xml:space="preserve"> </v>
      </c>
      <c r="AN100" s="31" t="str">
        <f t="shared" si="42"/>
        <v xml:space="preserve"> </v>
      </c>
      <c r="AO100" s="31" t="str">
        <f t="shared" si="43"/>
        <v xml:space="preserve"> </v>
      </c>
    </row>
    <row r="101" spans="1:41" s="32" customFormat="1" ht="12">
      <c r="A101" s="28">
        <v>89</v>
      </c>
      <c r="B101" s="29" t="s">
        <v>152</v>
      </c>
      <c r="C101" s="30">
        <f t="shared" si="44"/>
        <v>52163</v>
      </c>
      <c r="D101" s="30">
        <v>52163</v>
      </c>
      <c r="E101" s="30"/>
      <c r="F101" s="30"/>
      <c r="G101" s="30"/>
      <c r="H101" s="30">
        <f t="shared" si="45"/>
        <v>0</v>
      </c>
      <c r="I101" s="30"/>
      <c r="J101" s="30"/>
      <c r="K101" s="30">
        <f t="shared" si="46"/>
        <v>0</v>
      </c>
      <c r="L101" s="30"/>
      <c r="M101" s="30"/>
      <c r="N101" s="30"/>
      <c r="O101" s="30"/>
      <c r="P101" s="30">
        <f t="shared" si="47"/>
        <v>56091.680468000006</v>
      </c>
      <c r="Q101" s="30">
        <v>56091.680468000006</v>
      </c>
      <c r="R101" s="30"/>
      <c r="S101" s="30"/>
      <c r="T101" s="30"/>
      <c r="U101" s="30">
        <f t="shared" si="48"/>
        <v>0</v>
      </c>
      <c r="V101" s="30"/>
      <c r="W101" s="30"/>
      <c r="X101" s="30">
        <f t="shared" si="49"/>
        <v>0</v>
      </c>
      <c r="Y101" s="30"/>
      <c r="Z101" s="30"/>
      <c r="AA101" s="30"/>
      <c r="AB101" s="30"/>
      <c r="AC101" s="31">
        <f t="shared" si="31"/>
        <v>1.07531546245423</v>
      </c>
      <c r="AD101" s="31">
        <f t="shared" si="32"/>
        <v>1.07531546245423</v>
      </c>
      <c r="AE101" s="31" t="str">
        <f t="shared" si="33"/>
        <v xml:space="preserve"> </v>
      </c>
      <c r="AF101" s="31" t="str">
        <f t="shared" si="34"/>
        <v xml:space="preserve"> </v>
      </c>
      <c r="AG101" s="31" t="str">
        <f t="shared" si="35"/>
        <v xml:space="preserve"> </v>
      </c>
      <c r="AH101" s="31" t="str">
        <f t="shared" si="36"/>
        <v xml:space="preserve"> </v>
      </c>
      <c r="AI101" s="31" t="str">
        <f t="shared" si="37"/>
        <v xml:space="preserve"> </v>
      </c>
      <c r="AJ101" s="31" t="str">
        <f t="shared" si="38"/>
        <v xml:space="preserve"> </v>
      </c>
      <c r="AK101" s="31" t="str">
        <f t="shared" si="39"/>
        <v xml:space="preserve"> </v>
      </c>
      <c r="AL101" s="31" t="str">
        <f t="shared" si="40"/>
        <v xml:space="preserve"> </v>
      </c>
      <c r="AM101" s="31" t="str">
        <f t="shared" si="41"/>
        <v xml:space="preserve"> </v>
      </c>
      <c r="AN101" s="31" t="str">
        <f t="shared" si="42"/>
        <v xml:space="preserve"> </v>
      </c>
      <c r="AO101" s="31" t="str">
        <f t="shared" si="43"/>
        <v xml:space="preserve"> </v>
      </c>
    </row>
    <row r="102" spans="1:41" s="32" customFormat="1" ht="21" customHeight="1">
      <c r="A102" s="28">
        <v>90</v>
      </c>
      <c r="B102" s="29" t="s">
        <v>153</v>
      </c>
      <c r="C102" s="30">
        <f t="shared" si="44"/>
        <v>9538</v>
      </c>
      <c r="D102" s="30">
        <v>9538</v>
      </c>
      <c r="E102" s="30"/>
      <c r="F102" s="30"/>
      <c r="G102" s="30"/>
      <c r="H102" s="30">
        <f t="shared" si="45"/>
        <v>0</v>
      </c>
      <c r="I102" s="30"/>
      <c r="J102" s="30"/>
      <c r="K102" s="30">
        <f t="shared" si="46"/>
        <v>0</v>
      </c>
      <c r="L102" s="30"/>
      <c r="M102" s="30"/>
      <c r="N102" s="30"/>
      <c r="O102" s="30"/>
      <c r="P102" s="30">
        <f t="shared" si="47"/>
        <v>9535.0950000000012</v>
      </c>
      <c r="Q102" s="30">
        <v>9535.0950000000012</v>
      </c>
      <c r="R102" s="30"/>
      <c r="S102" s="30"/>
      <c r="T102" s="30"/>
      <c r="U102" s="30">
        <f t="shared" si="48"/>
        <v>0</v>
      </c>
      <c r="V102" s="30"/>
      <c r="W102" s="30"/>
      <c r="X102" s="30">
        <f t="shared" si="49"/>
        <v>0</v>
      </c>
      <c r="Y102" s="30"/>
      <c r="Z102" s="30"/>
      <c r="AA102" s="30"/>
      <c r="AB102" s="30"/>
      <c r="AC102" s="31">
        <f t="shared" si="31"/>
        <v>0.99969542881107165</v>
      </c>
      <c r="AD102" s="31">
        <f t="shared" si="32"/>
        <v>0.99969542881107165</v>
      </c>
      <c r="AE102" s="31" t="str">
        <f t="shared" si="33"/>
        <v xml:space="preserve"> </v>
      </c>
      <c r="AF102" s="31" t="str">
        <f t="shared" si="34"/>
        <v xml:space="preserve"> </v>
      </c>
      <c r="AG102" s="31" t="str">
        <f t="shared" si="35"/>
        <v xml:space="preserve"> </v>
      </c>
      <c r="AH102" s="31" t="str">
        <f t="shared" si="36"/>
        <v xml:space="preserve"> </v>
      </c>
      <c r="AI102" s="31" t="str">
        <f t="shared" si="37"/>
        <v xml:space="preserve"> </v>
      </c>
      <c r="AJ102" s="31" t="str">
        <f t="shared" si="38"/>
        <v xml:space="preserve"> </v>
      </c>
      <c r="AK102" s="31" t="str">
        <f t="shared" si="39"/>
        <v xml:space="preserve"> </v>
      </c>
      <c r="AL102" s="31" t="str">
        <f t="shared" si="40"/>
        <v xml:space="preserve"> </v>
      </c>
      <c r="AM102" s="31" t="str">
        <f t="shared" si="41"/>
        <v xml:space="preserve"> </v>
      </c>
      <c r="AN102" s="31" t="str">
        <f t="shared" si="42"/>
        <v xml:space="preserve"> </v>
      </c>
      <c r="AO102" s="31" t="str">
        <f t="shared" si="43"/>
        <v xml:space="preserve"> </v>
      </c>
    </row>
    <row r="103" spans="1:41" s="32" customFormat="1" ht="21" customHeight="1">
      <c r="A103" s="28">
        <v>91</v>
      </c>
      <c r="B103" s="29" t="s">
        <v>154</v>
      </c>
      <c r="C103" s="30">
        <f t="shared" si="44"/>
        <v>3660</v>
      </c>
      <c r="D103" s="30">
        <v>3660</v>
      </c>
      <c r="E103" s="30"/>
      <c r="F103" s="30"/>
      <c r="G103" s="30"/>
      <c r="H103" s="30">
        <f t="shared" si="45"/>
        <v>0</v>
      </c>
      <c r="I103" s="30"/>
      <c r="J103" s="30"/>
      <c r="K103" s="30">
        <f t="shared" si="46"/>
        <v>0</v>
      </c>
      <c r="L103" s="30"/>
      <c r="M103" s="30"/>
      <c r="N103" s="30"/>
      <c r="O103" s="30"/>
      <c r="P103" s="30">
        <f t="shared" si="47"/>
        <v>360.47036500000002</v>
      </c>
      <c r="Q103" s="30">
        <v>360.47036500000002</v>
      </c>
      <c r="R103" s="30"/>
      <c r="S103" s="30"/>
      <c r="T103" s="30"/>
      <c r="U103" s="30">
        <f t="shared" si="48"/>
        <v>0</v>
      </c>
      <c r="V103" s="30"/>
      <c r="W103" s="30"/>
      <c r="X103" s="30">
        <f t="shared" si="49"/>
        <v>0</v>
      </c>
      <c r="Y103" s="30"/>
      <c r="Z103" s="30"/>
      <c r="AA103" s="30"/>
      <c r="AB103" s="30"/>
      <c r="AC103" s="31">
        <f t="shared" si="31"/>
        <v>9.848917076502732E-2</v>
      </c>
      <c r="AD103" s="31">
        <f t="shared" si="32"/>
        <v>9.848917076502732E-2</v>
      </c>
      <c r="AE103" s="31" t="str">
        <f t="shared" si="33"/>
        <v xml:space="preserve"> </v>
      </c>
      <c r="AF103" s="31" t="str">
        <f t="shared" si="34"/>
        <v xml:space="preserve"> </v>
      </c>
      <c r="AG103" s="31" t="str">
        <f t="shared" si="35"/>
        <v xml:space="preserve"> </v>
      </c>
      <c r="AH103" s="31" t="str">
        <f t="shared" si="36"/>
        <v xml:space="preserve"> </v>
      </c>
      <c r="AI103" s="31" t="str">
        <f t="shared" si="37"/>
        <v xml:space="preserve"> </v>
      </c>
      <c r="AJ103" s="31" t="str">
        <f t="shared" si="38"/>
        <v xml:space="preserve"> </v>
      </c>
      <c r="AK103" s="31" t="str">
        <f t="shared" si="39"/>
        <v xml:space="preserve"> </v>
      </c>
      <c r="AL103" s="31" t="str">
        <f t="shared" si="40"/>
        <v xml:space="preserve"> </v>
      </c>
      <c r="AM103" s="31" t="str">
        <f t="shared" si="41"/>
        <v xml:space="preserve"> </v>
      </c>
      <c r="AN103" s="31" t="str">
        <f t="shared" si="42"/>
        <v xml:space="preserve"> </v>
      </c>
      <c r="AO103" s="31" t="str">
        <f t="shared" si="43"/>
        <v xml:space="preserve"> </v>
      </c>
    </row>
    <row r="104" spans="1:41" s="32" customFormat="1" ht="21" customHeight="1">
      <c r="A104" s="28">
        <v>92</v>
      </c>
      <c r="B104" s="29" t="s">
        <v>155</v>
      </c>
      <c r="C104" s="30">
        <f t="shared" si="44"/>
        <v>3000</v>
      </c>
      <c r="D104" s="30">
        <v>3000</v>
      </c>
      <c r="E104" s="30"/>
      <c r="F104" s="30"/>
      <c r="G104" s="30"/>
      <c r="H104" s="30">
        <f t="shared" si="45"/>
        <v>0</v>
      </c>
      <c r="I104" s="30"/>
      <c r="J104" s="30"/>
      <c r="K104" s="30">
        <f t="shared" si="46"/>
        <v>0</v>
      </c>
      <c r="L104" s="30"/>
      <c r="M104" s="30"/>
      <c r="N104" s="30"/>
      <c r="O104" s="30"/>
      <c r="P104" s="30">
        <f t="shared" si="47"/>
        <v>2926.492628</v>
      </c>
      <c r="Q104" s="30">
        <v>2926.492628</v>
      </c>
      <c r="R104" s="30"/>
      <c r="S104" s="30"/>
      <c r="T104" s="30"/>
      <c r="U104" s="30">
        <f t="shared" si="48"/>
        <v>0</v>
      </c>
      <c r="V104" s="30"/>
      <c r="W104" s="30"/>
      <c r="X104" s="30">
        <f t="shared" si="49"/>
        <v>0</v>
      </c>
      <c r="Y104" s="30"/>
      <c r="Z104" s="30"/>
      <c r="AA104" s="30"/>
      <c r="AB104" s="30"/>
      <c r="AC104" s="31">
        <f t="shared" si="31"/>
        <v>0.97549754266666666</v>
      </c>
      <c r="AD104" s="31">
        <f t="shared" si="32"/>
        <v>0.97549754266666666</v>
      </c>
      <c r="AE104" s="31" t="str">
        <f t="shared" si="33"/>
        <v xml:space="preserve"> </v>
      </c>
      <c r="AF104" s="31" t="str">
        <f t="shared" si="34"/>
        <v xml:space="preserve"> </v>
      </c>
      <c r="AG104" s="31" t="str">
        <f t="shared" si="35"/>
        <v xml:space="preserve"> </v>
      </c>
      <c r="AH104" s="31" t="str">
        <f t="shared" si="36"/>
        <v xml:space="preserve"> </v>
      </c>
      <c r="AI104" s="31" t="str">
        <f t="shared" si="37"/>
        <v xml:space="preserve"> </v>
      </c>
      <c r="AJ104" s="31" t="str">
        <f t="shared" si="38"/>
        <v xml:space="preserve"> </v>
      </c>
      <c r="AK104" s="31" t="str">
        <f t="shared" si="39"/>
        <v xml:space="preserve"> </v>
      </c>
      <c r="AL104" s="31" t="str">
        <f t="shared" si="40"/>
        <v xml:space="preserve"> </v>
      </c>
      <c r="AM104" s="31" t="str">
        <f t="shared" si="41"/>
        <v xml:space="preserve"> </v>
      </c>
      <c r="AN104" s="31" t="str">
        <f t="shared" si="42"/>
        <v xml:space="preserve"> </v>
      </c>
      <c r="AO104" s="31" t="str">
        <f t="shared" si="43"/>
        <v xml:space="preserve"> </v>
      </c>
    </row>
    <row r="105" spans="1:41" s="32" customFormat="1" ht="23.25" customHeight="1">
      <c r="A105" s="28">
        <v>93</v>
      </c>
      <c r="B105" s="29"/>
      <c r="C105" s="30">
        <f t="shared" si="44"/>
        <v>0</v>
      </c>
      <c r="D105" s="30"/>
      <c r="E105" s="30"/>
      <c r="F105" s="30"/>
      <c r="G105" s="30"/>
      <c r="H105" s="30">
        <f t="shared" si="45"/>
        <v>0</v>
      </c>
      <c r="I105" s="30"/>
      <c r="J105" s="30"/>
      <c r="K105" s="30">
        <f t="shared" si="46"/>
        <v>0</v>
      </c>
      <c r="L105" s="30"/>
      <c r="M105" s="30"/>
      <c r="N105" s="30"/>
      <c r="O105" s="30"/>
      <c r="P105" s="30">
        <f t="shared" si="47"/>
        <v>0</v>
      </c>
      <c r="Q105" s="30"/>
      <c r="R105" s="30"/>
      <c r="S105" s="30"/>
      <c r="T105" s="30"/>
      <c r="U105" s="30">
        <f t="shared" si="48"/>
        <v>0</v>
      </c>
      <c r="V105" s="30"/>
      <c r="W105" s="30"/>
      <c r="X105" s="30">
        <f t="shared" si="49"/>
        <v>0</v>
      </c>
      <c r="Y105" s="30"/>
      <c r="Z105" s="30"/>
      <c r="AA105" s="30"/>
      <c r="AB105" s="30"/>
      <c r="AC105" s="31" t="str">
        <f t="shared" si="31"/>
        <v xml:space="preserve"> </v>
      </c>
      <c r="AD105" s="31" t="str">
        <f t="shared" si="32"/>
        <v xml:space="preserve"> </v>
      </c>
      <c r="AE105" s="31" t="str">
        <f t="shared" si="33"/>
        <v xml:space="preserve"> </v>
      </c>
      <c r="AF105" s="31" t="str">
        <f t="shared" si="34"/>
        <v xml:space="preserve"> </v>
      </c>
      <c r="AG105" s="31" t="str">
        <f t="shared" si="35"/>
        <v xml:space="preserve"> </v>
      </c>
      <c r="AH105" s="31" t="str">
        <f t="shared" si="36"/>
        <v xml:space="preserve"> </v>
      </c>
      <c r="AI105" s="31" t="str">
        <f t="shared" si="37"/>
        <v xml:space="preserve"> </v>
      </c>
      <c r="AJ105" s="31" t="str">
        <f t="shared" si="38"/>
        <v xml:space="preserve"> </v>
      </c>
      <c r="AK105" s="31" t="str">
        <f t="shared" si="39"/>
        <v xml:space="preserve"> </v>
      </c>
      <c r="AL105" s="31" t="str">
        <f t="shared" si="40"/>
        <v xml:space="preserve"> </v>
      </c>
      <c r="AM105" s="31" t="str">
        <f t="shared" si="41"/>
        <v xml:space="preserve"> </v>
      </c>
      <c r="AN105" s="31" t="str">
        <f t="shared" si="42"/>
        <v xml:space="preserve"> </v>
      </c>
      <c r="AO105" s="31" t="str">
        <f t="shared" si="43"/>
        <v xml:space="preserve"> </v>
      </c>
    </row>
    <row r="106" spans="1:41" s="32" customFormat="1" ht="23.25" customHeight="1">
      <c r="A106" s="27" t="s">
        <v>122</v>
      </c>
      <c r="B106" s="24" t="s">
        <v>165</v>
      </c>
      <c r="C106" s="35">
        <f>SUM(C107:C145)</f>
        <v>1190976.8069210001</v>
      </c>
      <c r="D106" s="35">
        <f t="shared" ref="D106:AB106" si="50">SUM(D107:D145)</f>
        <v>0</v>
      </c>
      <c r="E106" s="35">
        <f t="shared" si="50"/>
        <v>0</v>
      </c>
      <c r="F106" s="35">
        <f t="shared" si="50"/>
        <v>0</v>
      </c>
      <c r="G106" s="35">
        <f t="shared" si="50"/>
        <v>0</v>
      </c>
      <c r="H106" s="35">
        <f t="shared" si="50"/>
        <v>48690.767393000002</v>
      </c>
      <c r="I106" s="35">
        <f t="shared" si="50"/>
        <v>6776</v>
      </c>
      <c r="J106" s="35">
        <f t="shared" si="50"/>
        <v>41914.767393000002</v>
      </c>
      <c r="K106" s="35">
        <f t="shared" si="50"/>
        <v>1142286.0395279999</v>
      </c>
      <c r="L106" s="35">
        <f t="shared" si="50"/>
        <v>1120937</v>
      </c>
      <c r="M106" s="35">
        <f t="shared" si="50"/>
        <v>21349.039528000001</v>
      </c>
      <c r="N106" s="35">
        <f t="shared" si="50"/>
        <v>0</v>
      </c>
      <c r="O106" s="35">
        <f t="shared" si="50"/>
        <v>0</v>
      </c>
      <c r="P106" s="35">
        <f t="shared" si="50"/>
        <v>1091135.6671529999</v>
      </c>
      <c r="Q106" s="35">
        <f t="shared" si="50"/>
        <v>0</v>
      </c>
      <c r="R106" s="35">
        <f t="shared" si="50"/>
        <v>0</v>
      </c>
      <c r="S106" s="35">
        <f t="shared" si="50"/>
        <v>0</v>
      </c>
      <c r="T106" s="35">
        <f t="shared" si="50"/>
        <v>0</v>
      </c>
      <c r="U106" s="35">
        <f t="shared" si="50"/>
        <v>24861.067622000002</v>
      </c>
      <c r="V106" s="35">
        <f t="shared" si="50"/>
        <v>9126.7739999999994</v>
      </c>
      <c r="W106" s="35">
        <f t="shared" si="50"/>
        <v>15734.293622000001</v>
      </c>
      <c r="X106" s="35">
        <f t="shared" si="50"/>
        <v>1041829.784753</v>
      </c>
      <c r="Y106" s="35">
        <f t="shared" si="50"/>
        <v>1021036.8793329999</v>
      </c>
      <c r="Z106" s="35">
        <f t="shared" si="50"/>
        <v>20792.905420000003</v>
      </c>
      <c r="AA106" s="35">
        <f t="shared" si="50"/>
        <v>0</v>
      </c>
      <c r="AB106" s="35">
        <f t="shared" si="50"/>
        <v>24444.814778</v>
      </c>
      <c r="AC106" s="31">
        <f t="shared" si="31"/>
        <v>0.91616869515190913</v>
      </c>
      <c r="AD106" s="31" t="str">
        <f t="shared" si="32"/>
        <v xml:space="preserve"> </v>
      </c>
      <c r="AE106" s="31" t="str">
        <f t="shared" si="33"/>
        <v xml:space="preserve"> </v>
      </c>
      <c r="AF106" s="31" t="str">
        <f t="shared" si="34"/>
        <v xml:space="preserve"> </v>
      </c>
      <c r="AG106" s="31" t="str">
        <f t="shared" si="35"/>
        <v xml:space="preserve"> </v>
      </c>
      <c r="AH106" s="31">
        <f t="shared" si="36"/>
        <v>0.51059100016513892</v>
      </c>
      <c r="AI106" s="31">
        <f t="shared" si="37"/>
        <v>1.3469265053128689</v>
      </c>
      <c r="AJ106" s="31">
        <f t="shared" si="38"/>
        <v>0.37538783108283968</v>
      </c>
      <c r="AK106" s="31">
        <f t="shared" si="39"/>
        <v>0.91205683051461517</v>
      </c>
      <c r="AL106" s="31">
        <f t="shared" si="40"/>
        <v>0.91087802377207638</v>
      </c>
      <c r="AM106" s="31">
        <f t="shared" si="41"/>
        <v>0.97395039213494317</v>
      </c>
      <c r="AN106" s="31" t="str">
        <f t="shared" si="42"/>
        <v xml:space="preserve"> </v>
      </c>
      <c r="AO106" s="31" t="str">
        <f t="shared" si="43"/>
        <v xml:space="preserve"> </v>
      </c>
    </row>
    <row r="107" spans="1:41" s="32" customFormat="1" ht="22.5" customHeight="1">
      <c r="A107" s="28">
        <v>1</v>
      </c>
      <c r="B107" s="29" t="s">
        <v>59</v>
      </c>
      <c r="C107" s="30">
        <f t="shared" ref="C107:C133" si="51">SUM(D107:H107)+K107+SUM(N107:O107)</f>
        <v>1254.982</v>
      </c>
      <c r="D107" s="30"/>
      <c r="E107" s="30"/>
      <c r="F107" s="30"/>
      <c r="G107" s="30"/>
      <c r="H107" s="30">
        <f t="shared" ref="H107:H145" si="52">SUM(I107:J107)</f>
        <v>1254.982</v>
      </c>
      <c r="I107" s="30"/>
      <c r="J107" s="30">
        <v>1254.982</v>
      </c>
      <c r="K107" s="30">
        <f t="shared" ref="K107:K145" si="53">SUM(L107:M107)</f>
        <v>0</v>
      </c>
      <c r="L107" s="30"/>
      <c r="M107" s="30">
        <v>0</v>
      </c>
      <c r="N107" s="30"/>
      <c r="O107" s="30"/>
      <c r="P107" s="30">
        <f t="shared" ref="P107:P145" si="54">SUM(Q107:U107)+X107+SUM(AA107:AB107)</f>
        <v>1254.982</v>
      </c>
      <c r="Q107" s="30"/>
      <c r="R107" s="30"/>
      <c r="S107" s="30"/>
      <c r="T107" s="30"/>
      <c r="U107" s="30">
        <f t="shared" ref="U107:U145" si="55">SUM(V107:W107)</f>
        <v>599.69476999999995</v>
      </c>
      <c r="V107" s="30"/>
      <c r="W107" s="30">
        <v>599.69476999999995</v>
      </c>
      <c r="X107" s="30">
        <f t="shared" ref="X107:X145" si="56">SUM(Y107:Z107)</f>
        <v>0</v>
      </c>
      <c r="Y107" s="30"/>
      <c r="Z107" s="30">
        <v>0</v>
      </c>
      <c r="AA107" s="30"/>
      <c r="AB107" s="30">
        <v>655.28723000000002</v>
      </c>
      <c r="AC107" s="31">
        <f t="shared" si="31"/>
        <v>1</v>
      </c>
      <c r="AD107" s="31" t="str">
        <f t="shared" si="32"/>
        <v xml:space="preserve"> </v>
      </c>
      <c r="AE107" s="31" t="str">
        <f t="shared" si="33"/>
        <v xml:space="preserve"> </v>
      </c>
      <c r="AF107" s="31" t="str">
        <f t="shared" si="34"/>
        <v xml:space="preserve"> </v>
      </c>
      <c r="AG107" s="31" t="str">
        <f t="shared" si="35"/>
        <v xml:space="preserve"> </v>
      </c>
      <c r="AH107" s="31">
        <f t="shared" si="36"/>
        <v>0.47785129189103903</v>
      </c>
      <c r="AI107" s="31" t="str">
        <f t="shared" si="37"/>
        <v xml:space="preserve"> </v>
      </c>
      <c r="AJ107" s="31">
        <f t="shared" si="38"/>
        <v>0.47785129189103903</v>
      </c>
      <c r="AK107" s="31" t="str">
        <f t="shared" si="39"/>
        <v xml:space="preserve"> </v>
      </c>
      <c r="AL107" s="31" t="str">
        <f t="shared" si="40"/>
        <v xml:space="preserve"> </v>
      </c>
      <c r="AM107" s="31" t="str">
        <f t="shared" si="41"/>
        <v xml:space="preserve"> </v>
      </c>
      <c r="AN107" s="31" t="str">
        <f t="shared" si="42"/>
        <v xml:space="preserve"> </v>
      </c>
      <c r="AO107" s="31" t="str">
        <f t="shared" si="43"/>
        <v xml:space="preserve"> </v>
      </c>
    </row>
    <row r="108" spans="1:41" s="32" customFormat="1" ht="22.5" customHeight="1">
      <c r="A108" s="28">
        <v>2</v>
      </c>
      <c r="B108" s="29" t="s">
        <v>131</v>
      </c>
      <c r="C108" s="30">
        <f t="shared" si="51"/>
        <v>164.548</v>
      </c>
      <c r="D108" s="30"/>
      <c r="E108" s="30"/>
      <c r="F108" s="30"/>
      <c r="G108" s="30"/>
      <c r="H108" s="30">
        <f t="shared" si="52"/>
        <v>0</v>
      </c>
      <c r="I108" s="30"/>
      <c r="J108" s="30">
        <v>0</v>
      </c>
      <c r="K108" s="30">
        <f t="shared" si="53"/>
        <v>164.548</v>
      </c>
      <c r="L108" s="30"/>
      <c r="M108" s="30">
        <v>164.548</v>
      </c>
      <c r="N108" s="30"/>
      <c r="O108" s="30"/>
      <c r="P108" s="30">
        <f t="shared" si="54"/>
        <v>164.53344000000001</v>
      </c>
      <c r="Q108" s="30"/>
      <c r="R108" s="30"/>
      <c r="S108" s="30"/>
      <c r="T108" s="30"/>
      <c r="U108" s="30">
        <f t="shared" si="55"/>
        <v>0</v>
      </c>
      <c r="V108" s="30"/>
      <c r="W108" s="30">
        <v>0</v>
      </c>
      <c r="X108" s="30">
        <f t="shared" si="56"/>
        <v>164.53344000000001</v>
      </c>
      <c r="Y108" s="30"/>
      <c r="Z108" s="30">
        <v>164.53344000000001</v>
      </c>
      <c r="AA108" s="30"/>
      <c r="AB108" s="30">
        <v>0</v>
      </c>
      <c r="AC108" s="31">
        <f t="shared" si="31"/>
        <v>0.99991151518098065</v>
      </c>
      <c r="AD108" s="31" t="str">
        <f t="shared" si="32"/>
        <v xml:space="preserve"> </v>
      </c>
      <c r="AE108" s="31" t="str">
        <f t="shared" si="33"/>
        <v xml:space="preserve"> </v>
      </c>
      <c r="AF108" s="31" t="str">
        <f t="shared" si="34"/>
        <v xml:space="preserve"> </v>
      </c>
      <c r="AG108" s="31" t="str">
        <f t="shared" si="35"/>
        <v xml:space="preserve"> </v>
      </c>
      <c r="AH108" s="31" t="str">
        <f t="shared" si="36"/>
        <v xml:space="preserve"> </v>
      </c>
      <c r="AI108" s="31" t="str">
        <f t="shared" si="37"/>
        <v xml:space="preserve"> </v>
      </c>
      <c r="AJ108" s="31" t="str">
        <f t="shared" si="38"/>
        <v xml:space="preserve"> </v>
      </c>
      <c r="AK108" s="31">
        <f t="shared" si="39"/>
        <v>0.99991151518098065</v>
      </c>
      <c r="AL108" s="31" t="str">
        <f t="shared" si="40"/>
        <v xml:space="preserve"> </v>
      </c>
      <c r="AM108" s="31">
        <f t="shared" si="41"/>
        <v>0.99991151518098065</v>
      </c>
      <c r="AN108" s="31" t="str">
        <f t="shared" si="42"/>
        <v xml:space="preserve"> </v>
      </c>
      <c r="AO108" s="31" t="str">
        <f t="shared" si="43"/>
        <v xml:space="preserve"> </v>
      </c>
    </row>
    <row r="109" spans="1:41" s="32" customFormat="1" ht="22.5" customHeight="1">
      <c r="A109" s="28">
        <v>3</v>
      </c>
      <c r="B109" s="29" t="s">
        <v>28</v>
      </c>
      <c r="C109" s="30">
        <f t="shared" si="51"/>
        <v>15168.846</v>
      </c>
      <c r="D109" s="30"/>
      <c r="E109" s="30"/>
      <c r="F109" s="30"/>
      <c r="G109" s="30"/>
      <c r="H109" s="30">
        <f t="shared" si="52"/>
        <v>4169.8459999999995</v>
      </c>
      <c r="I109" s="30"/>
      <c r="J109" s="30">
        <v>4169.8459999999995</v>
      </c>
      <c r="K109" s="30">
        <f t="shared" si="53"/>
        <v>10999</v>
      </c>
      <c r="L109" s="30"/>
      <c r="M109" s="30">
        <v>10999</v>
      </c>
      <c r="N109" s="30"/>
      <c r="O109" s="30"/>
      <c r="P109" s="30">
        <f t="shared" si="54"/>
        <v>14666.269344</v>
      </c>
      <c r="Q109" s="30"/>
      <c r="R109" s="30"/>
      <c r="S109" s="30"/>
      <c r="T109" s="30"/>
      <c r="U109" s="30">
        <f t="shared" si="55"/>
        <v>3223.785844</v>
      </c>
      <c r="V109" s="30"/>
      <c r="W109" s="30">
        <v>3223.785844</v>
      </c>
      <c r="X109" s="30">
        <f t="shared" si="56"/>
        <v>10999</v>
      </c>
      <c r="Y109" s="30"/>
      <c r="Z109" s="30">
        <v>10999</v>
      </c>
      <c r="AA109" s="30"/>
      <c r="AB109" s="30">
        <v>443.48349999999999</v>
      </c>
      <c r="AC109" s="31">
        <f t="shared" si="31"/>
        <v>0.96686783846312374</v>
      </c>
      <c r="AD109" s="31" t="str">
        <f t="shared" si="32"/>
        <v xml:space="preserve"> </v>
      </c>
      <c r="AE109" s="31" t="str">
        <f t="shared" si="33"/>
        <v xml:space="preserve"> </v>
      </c>
      <c r="AF109" s="31" t="str">
        <f t="shared" si="34"/>
        <v xml:space="preserve"> </v>
      </c>
      <c r="AG109" s="31" t="str">
        <f t="shared" si="35"/>
        <v xml:space="preserve"> </v>
      </c>
      <c r="AH109" s="31">
        <f t="shared" si="36"/>
        <v>0.77311868208082513</v>
      </c>
      <c r="AI109" s="31" t="str">
        <f t="shared" si="37"/>
        <v xml:space="preserve"> </v>
      </c>
      <c r="AJ109" s="31">
        <f t="shared" si="38"/>
        <v>0.77311868208082513</v>
      </c>
      <c r="AK109" s="31">
        <f t="shared" si="39"/>
        <v>1</v>
      </c>
      <c r="AL109" s="31" t="str">
        <f t="shared" si="40"/>
        <v xml:space="preserve"> </v>
      </c>
      <c r="AM109" s="31">
        <f t="shared" si="41"/>
        <v>1</v>
      </c>
      <c r="AN109" s="31" t="str">
        <f t="shared" si="42"/>
        <v xml:space="preserve"> </v>
      </c>
      <c r="AO109" s="31" t="str">
        <f t="shared" si="43"/>
        <v xml:space="preserve"> </v>
      </c>
    </row>
    <row r="110" spans="1:41" s="32" customFormat="1" ht="22.5" customHeight="1">
      <c r="A110" s="28">
        <v>4</v>
      </c>
      <c r="B110" s="29" t="s">
        <v>61</v>
      </c>
      <c r="C110" s="30">
        <f t="shared" si="51"/>
        <v>142</v>
      </c>
      <c r="D110" s="30"/>
      <c r="E110" s="30"/>
      <c r="F110" s="30"/>
      <c r="G110" s="30"/>
      <c r="H110" s="30">
        <f t="shared" si="52"/>
        <v>94</v>
      </c>
      <c r="I110" s="30"/>
      <c r="J110" s="30">
        <v>94</v>
      </c>
      <c r="K110" s="30">
        <f t="shared" si="53"/>
        <v>48</v>
      </c>
      <c r="L110" s="30"/>
      <c r="M110" s="30">
        <v>48</v>
      </c>
      <c r="N110" s="30"/>
      <c r="O110" s="30"/>
      <c r="P110" s="30">
        <f t="shared" si="54"/>
        <v>131.911</v>
      </c>
      <c r="Q110" s="30"/>
      <c r="R110" s="30"/>
      <c r="S110" s="30"/>
      <c r="T110" s="30"/>
      <c r="U110" s="30">
        <f t="shared" si="55"/>
        <v>88.650999999999996</v>
      </c>
      <c r="V110" s="30"/>
      <c r="W110" s="30">
        <v>88.650999999999996</v>
      </c>
      <c r="X110" s="30">
        <f t="shared" si="56"/>
        <v>43.26</v>
      </c>
      <c r="Y110" s="30"/>
      <c r="Z110" s="30">
        <v>43.26</v>
      </c>
      <c r="AA110" s="30"/>
      <c r="AB110" s="30">
        <v>0</v>
      </c>
      <c r="AC110" s="31">
        <f t="shared" si="31"/>
        <v>0.92895070422535209</v>
      </c>
      <c r="AD110" s="31" t="str">
        <f t="shared" si="32"/>
        <v xml:space="preserve"> </v>
      </c>
      <c r="AE110" s="31" t="str">
        <f t="shared" si="33"/>
        <v xml:space="preserve"> </v>
      </c>
      <c r="AF110" s="31" t="str">
        <f t="shared" si="34"/>
        <v xml:space="preserve"> </v>
      </c>
      <c r="AG110" s="31" t="str">
        <f t="shared" si="35"/>
        <v xml:space="preserve"> </v>
      </c>
      <c r="AH110" s="31">
        <f t="shared" si="36"/>
        <v>0.943095744680851</v>
      </c>
      <c r="AI110" s="31" t="str">
        <f t="shared" si="37"/>
        <v xml:space="preserve"> </v>
      </c>
      <c r="AJ110" s="31">
        <f t="shared" si="38"/>
        <v>0.943095744680851</v>
      </c>
      <c r="AK110" s="31">
        <f t="shared" si="39"/>
        <v>0.90125</v>
      </c>
      <c r="AL110" s="31" t="str">
        <f t="shared" si="40"/>
        <v xml:space="preserve"> </v>
      </c>
      <c r="AM110" s="31">
        <f t="shared" si="41"/>
        <v>0.90125</v>
      </c>
      <c r="AN110" s="31" t="str">
        <f t="shared" si="42"/>
        <v xml:space="preserve"> </v>
      </c>
      <c r="AO110" s="31" t="str">
        <f t="shared" si="43"/>
        <v xml:space="preserve"> </v>
      </c>
    </row>
    <row r="111" spans="1:41" s="32" customFormat="1" ht="22.5" customHeight="1">
      <c r="A111" s="28">
        <v>5</v>
      </c>
      <c r="B111" s="29" t="s">
        <v>21</v>
      </c>
      <c r="C111" s="30">
        <f t="shared" si="51"/>
        <v>35</v>
      </c>
      <c r="D111" s="30"/>
      <c r="E111" s="30"/>
      <c r="F111" s="30"/>
      <c r="G111" s="30"/>
      <c r="H111" s="30">
        <f t="shared" si="52"/>
        <v>35</v>
      </c>
      <c r="I111" s="30"/>
      <c r="J111" s="30">
        <v>35</v>
      </c>
      <c r="K111" s="30">
        <f t="shared" si="53"/>
        <v>0</v>
      </c>
      <c r="L111" s="30"/>
      <c r="M111" s="30">
        <v>0</v>
      </c>
      <c r="N111" s="30"/>
      <c r="O111" s="30"/>
      <c r="P111" s="30">
        <f t="shared" si="54"/>
        <v>35</v>
      </c>
      <c r="Q111" s="30"/>
      <c r="R111" s="30"/>
      <c r="S111" s="30"/>
      <c r="T111" s="30"/>
      <c r="U111" s="30">
        <f t="shared" si="55"/>
        <v>32.456000000000003</v>
      </c>
      <c r="V111" s="30"/>
      <c r="W111" s="30">
        <v>32.456000000000003</v>
      </c>
      <c r="X111" s="30">
        <f t="shared" si="56"/>
        <v>0</v>
      </c>
      <c r="Y111" s="30"/>
      <c r="Z111" s="30">
        <v>0</v>
      </c>
      <c r="AA111" s="30"/>
      <c r="AB111" s="30">
        <v>2.544</v>
      </c>
      <c r="AC111" s="31">
        <f t="shared" si="31"/>
        <v>1</v>
      </c>
      <c r="AD111" s="31" t="str">
        <f t="shared" si="32"/>
        <v xml:space="preserve"> </v>
      </c>
      <c r="AE111" s="31" t="str">
        <f t="shared" si="33"/>
        <v xml:space="preserve"> </v>
      </c>
      <c r="AF111" s="31" t="str">
        <f t="shared" si="34"/>
        <v xml:space="preserve"> </v>
      </c>
      <c r="AG111" s="31" t="str">
        <f t="shared" si="35"/>
        <v xml:space="preserve"> </v>
      </c>
      <c r="AH111" s="31">
        <f t="shared" si="36"/>
        <v>0.92731428571428576</v>
      </c>
      <c r="AI111" s="31" t="str">
        <f t="shared" si="37"/>
        <v xml:space="preserve"> </v>
      </c>
      <c r="AJ111" s="31">
        <f t="shared" si="38"/>
        <v>0.92731428571428576</v>
      </c>
      <c r="AK111" s="31" t="str">
        <f t="shared" si="39"/>
        <v xml:space="preserve"> </v>
      </c>
      <c r="AL111" s="31" t="str">
        <f t="shared" si="40"/>
        <v xml:space="preserve"> </v>
      </c>
      <c r="AM111" s="31" t="str">
        <f t="shared" si="41"/>
        <v xml:space="preserve"> </v>
      </c>
      <c r="AN111" s="31" t="str">
        <f t="shared" si="42"/>
        <v xml:space="preserve"> </v>
      </c>
      <c r="AO111" s="31" t="str">
        <f t="shared" si="43"/>
        <v xml:space="preserve"> </v>
      </c>
    </row>
    <row r="112" spans="1:41" s="32" customFormat="1" ht="22.5" customHeight="1">
      <c r="A112" s="28">
        <v>6</v>
      </c>
      <c r="B112" s="29" t="s">
        <v>132</v>
      </c>
      <c r="C112" s="30">
        <f t="shared" si="51"/>
        <v>6400</v>
      </c>
      <c r="D112" s="30"/>
      <c r="E112" s="30"/>
      <c r="F112" s="30"/>
      <c r="G112" s="30"/>
      <c r="H112" s="30">
        <f t="shared" si="52"/>
        <v>0</v>
      </c>
      <c r="I112" s="30"/>
      <c r="J112" s="30">
        <v>0</v>
      </c>
      <c r="K112" s="30">
        <f t="shared" si="53"/>
        <v>6400</v>
      </c>
      <c r="L112" s="30"/>
      <c r="M112" s="30">
        <v>6400</v>
      </c>
      <c r="N112" s="30"/>
      <c r="O112" s="30"/>
      <c r="P112" s="30">
        <f t="shared" si="54"/>
        <v>6343.6254730000001</v>
      </c>
      <c r="Q112" s="30"/>
      <c r="R112" s="30"/>
      <c r="S112" s="30"/>
      <c r="T112" s="30"/>
      <c r="U112" s="30">
        <f t="shared" si="55"/>
        <v>0</v>
      </c>
      <c r="V112" s="30"/>
      <c r="W112" s="30">
        <v>0</v>
      </c>
      <c r="X112" s="30">
        <f t="shared" si="56"/>
        <v>6343.6254730000001</v>
      </c>
      <c r="Y112" s="30"/>
      <c r="Z112" s="30">
        <v>6343.6254730000001</v>
      </c>
      <c r="AA112" s="30"/>
      <c r="AB112" s="30">
        <v>0</v>
      </c>
      <c r="AC112" s="31">
        <f t="shared" si="31"/>
        <v>0.99119148015625003</v>
      </c>
      <c r="AD112" s="31" t="str">
        <f t="shared" si="32"/>
        <v xml:space="preserve"> </v>
      </c>
      <c r="AE112" s="31" t="str">
        <f t="shared" si="33"/>
        <v xml:space="preserve"> </v>
      </c>
      <c r="AF112" s="31" t="str">
        <f t="shared" si="34"/>
        <v xml:space="preserve"> </v>
      </c>
      <c r="AG112" s="31" t="str">
        <f t="shared" si="35"/>
        <v xml:space="preserve"> </v>
      </c>
      <c r="AH112" s="31" t="str">
        <f t="shared" si="36"/>
        <v xml:space="preserve"> </v>
      </c>
      <c r="AI112" s="31" t="str">
        <f t="shared" si="37"/>
        <v xml:space="preserve"> </v>
      </c>
      <c r="AJ112" s="31" t="str">
        <f t="shared" si="38"/>
        <v xml:space="preserve"> </v>
      </c>
      <c r="AK112" s="31">
        <f t="shared" si="39"/>
        <v>0.99119148015625003</v>
      </c>
      <c r="AL112" s="31" t="str">
        <f t="shared" si="40"/>
        <v xml:space="preserve"> </v>
      </c>
      <c r="AM112" s="31">
        <f t="shared" si="41"/>
        <v>0.99119148015625003</v>
      </c>
      <c r="AN112" s="31" t="str">
        <f t="shared" si="42"/>
        <v xml:space="preserve"> </v>
      </c>
      <c r="AO112" s="31" t="str">
        <f t="shared" si="43"/>
        <v xml:space="preserve"> </v>
      </c>
    </row>
    <row r="113" spans="1:41" s="32" customFormat="1" ht="22.5" customHeight="1">
      <c r="A113" s="28">
        <v>7</v>
      </c>
      <c r="B113" s="29" t="s">
        <v>22</v>
      </c>
      <c r="C113" s="30">
        <f t="shared" si="51"/>
        <v>14176.78</v>
      </c>
      <c r="D113" s="30"/>
      <c r="E113" s="30"/>
      <c r="F113" s="30"/>
      <c r="G113" s="30"/>
      <c r="H113" s="30">
        <f t="shared" si="52"/>
        <v>14176.78</v>
      </c>
      <c r="I113" s="30"/>
      <c r="J113" s="30">
        <v>14176.78</v>
      </c>
      <c r="K113" s="30">
        <f t="shared" si="53"/>
        <v>0</v>
      </c>
      <c r="L113" s="30"/>
      <c r="M113" s="30">
        <v>0</v>
      </c>
      <c r="N113" s="30"/>
      <c r="O113" s="30"/>
      <c r="P113" s="30">
        <f t="shared" si="54"/>
        <v>14176.779999999999</v>
      </c>
      <c r="Q113" s="30"/>
      <c r="R113" s="30"/>
      <c r="S113" s="30"/>
      <c r="T113" s="30"/>
      <c r="U113" s="30">
        <f t="shared" si="55"/>
        <v>4516.0140000000001</v>
      </c>
      <c r="V113" s="30"/>
      <c r="W113" s="30">
        <v>4516.0140000000001</v>
      </c>
      <c r="X113" s="30">
        <f t="shared" si="56"/>
        <v>0</v>
      </c>
      <c r="Y113" s="30"/>
      <c r="Z113" s="30">
        <v>0</v>
      </c>
      <c r="AA113" s="30"/>
      <c r="AB113" s="30">
        <v>9660.7659999999996</v>
      </c>
      <c r="AC113" s="31">
        <f t="shared" si="31"/>
        <v>0.99999999999999989</v>
      </c>
      <c r="AD113" s="31" t="str">
        <f t="shared" si="32"/>
        <v xml:space="preserve"> </v>
      </c>
      <c r="AE113" s="31" t="str">
        <f t="shared" si="33"/>
        <v xml:space="preserve"> </v>
      </c>
      <c r="AF113" s="31" t="str">
        <f t="shared" si="34"/>
        <v xml:space="preserve"> </v>
      </c>
      <c r="AG113" s="31" t="str">
        <f t="shared" si="35"/>
        <v xml:space="preserve"> </v>
      </c>
      <c r="AH113" s="31">
        <f t="shared" si="36"/>
        <v>0.31855005156318994</v>
      </c>
      <c r="AI113" s="31" t="str">
        <f t="shared" si="37"/>
        <v xml:space="preserve"> </v>
      </c>
      <c r="AJ113" s="31">
        <f t="shared" si="38"/>
        <v>0.31855005156318994</v>
      </c>
      <c r="AK113" s="31" t="str">
        <f t="shared" si="39"/>
        <v xml:space="preserve"> </v>
      </c>
      <c r="AL113" s="31" t="str">
        <f t="shared" si="40"/>
        <v xml:space="preserve"> </v>
      </c>
      <c r="AM113" s="31" t="str">
        <f t="shared" si="41"/>
        <v xml:space="preserve"> </v>
      </c>
      <c r="AN113" s="31" t="str">
        <f t="shared" si="42"/>
        <v xml:space="preserve"> </v>
      </c>
      <c r="AO113" s="31" t="str">
        <f t="shared" si="43"/>
        <v xml:space="preserve"> </v>
      </c>
    </row>
    <row r="114" spans="1:41" s="32" customFormat="1" ht="22.5" customHeight="1">
      <c r="A114" s="28">
        <v>8</v>
      </c>
      <c r="B114" s="29" t="s">
        <v>63</v>
      </c>
      <c r="C114" s="30">
        <f t="shared" si="51"/>
        <v>353.88150000000002</v>
      </c>
      <c r="D114" s="30"/>
      <c r="E114" s="30"/>
      <c r="F114" s="30"/>
      <c r="G114" s="30"/>
      <c r="H114" s="30">
        <f t="shared" si="52"/>
        <v>353.88150000000002</v>
      </c>
      <c r="I114" s="30"/>
      <c r="J114" s="30">
        <v>353.88150000000002</v>
      </c>
      <c r="K114" s="30">
        <f t="shared" si="53"/>
        <v>0</v>
      </c>
      <c r="L114" s="30"/>
      <c r="M114" s="30">
        <v>0</v>
      </c>
      <c r="N114" s="30"/>
      <c r="O114" s="30"/>
      <c r="P114" s="30">
        <f t="shared" si="54"/>
        <v>353.88149999999996</v>
      </c>
      <c r="Q114" s="30"/>
      <c r="R114" s="30"/>
      <c r="S114" s="30"/>
      <c r="T114" s="30"/>
      <c r="U114" s="30">
        <f t="shared" si="55"/>
        <v>237.77936399999999</v>
      </c>
      <c r="V114" s="30"/>
      <c r="W114" s="30">
        <v>237.77936399999999</v>
      </c>
      <c r="X114" s="30">
        <f t="shared" si="56"/>
        <v>0</v>
      </c>
      <c r="Y114" s="30"/>
      <c r="Z114" s="30">
        <v>0</v>
      </c>
      <c r="AA114" s="30"/>
      <c r="AB114" s="30">
        <v>116.102136</v>
      </c>
      <c r="AC114" s="31">
        <f t="shared" si="31"/>
        <v>0.99999999999999989</v>
      </c>
      <c r="AD114" s="31" t="str">
        <f t="shared" si="32"/>
        <v xml:space="preserve"> </v>
      </c>
      <c r="AE114" s="31" t="str">
        <f t="shared" si="33"/>
        <v xml:space="preserve"> </v>
      </c>
      <c r="AF114" s="31" t="str">
        <f t="shared" si="34"/>
        <v xml:space="preserve"> </v>
      </c>
      <c r="AG114" s="31" t="str">
        <f t="shared" si="35"/>
        <v xml:space="preserve"> </v>
      </c>
      <c r="AH114" s="31">
        <f t="shared" si="36"/>
        <v>0.67191804036096825</v>
      </c>
      <c r="AI114" s="31" t="str">
        <f t="shared" si="37"/>
        <v xml:space="preserve"> </v>
      </c>
      <c r="AJ114" s="31">
        <f t="shared" si="38"/>
        <v>0.67191804036096825</v>
      </c>
      <c r="AK114" s="31" t="str">
        <f t="shared" si="39"/>
        <v xml:space="preserve"> </v>
      </c>
      <c r="AL114" s="31" t="str">
        <f t="shared" si="40"/>
        <v xml:space="preserve"> </v>
      </c>
      <c r="AM114" s="31" t="str">
        <f t="shared" si="41"/>
        <v xml:space="preserve"> </v>
      </c>
      <c r="AN114" s="31" t="str">
        <f t="shared" si="42"/>
        <v xml:space="preserve"> </v>
      </c>
      <c r="AO114" s="31" t="str">
        <f t="shared" si="43"/>
        <v xml:space="preserve"> </v>
      </c>
    </row>
    <row r="115" spans="1:41" s="32" customFormat="1" ht="22.5" customHeight="1">
      <c r="A115" s="28">
        <v>9</v>
      </c>
      <c r="B115" s="29" t="s">
        <v>23</v>
      </c>
      <c r="C115" s="30">
        <f t="shared" si="51"/>
        <v>16447.942800000001</v>
      </c>
      <c r="D115" s="30"/>
      <c r="E115" s="30"/>
      <c r="F115" s="30"/>
      <c r="G115" s="30"/>
      <c r="H115" s="30">
        <f t="shared" si="52"/>
        <v>16295.161400000001</v>
      </c>
      <c r="I115" s="30">
        <v>3079</v>
      </c>
      <c r="J115" s="30">
        <v>13216.161400000001</v>
      </c>
      <c r="K115" s="30">
        <f t="shared" si="53"/>
        <v>152.78139999999999</v>
      </c>
      <c r="L115" s="30"/>
      <c r="M115" s="30">
        <v>152.78139999999999</v>
      </c>
      <c r="N115" s="30"/>
      <c r="O115" s="30"/>
      <c r="P115" s="30">
        <f t="shared" si="54"/>
        <v>17307.195400000001</v>
      </c>
      <c r="Q115" s="30"/>
      <c r="R115" s="30"/>
      <c r="S115" s="30"/>
      <c r="T115" s="30"/>
      <c r="U115" s="30">
        <f t="shared" si="55"/>
        <v>5799.6904450000002</v>
      </c>
      <c r="V115" s="30">
        <v>3955</v>
      </c>
      <c r="W115" s="30">
        <v>1844.690445</v>
      </c>
      <c r="X115" s="30">
        <f t="shared" si="56"/>
        <v>136.03399999999999</v>
      </c>
      <c r="Y115" s="30"/>
      <c r="Z115" s="30">
        <v>136.03399999999999</v>
      </c>
      <c r="AA115" s="30"/>
      <c r="AB115" s="30">
        <v>11371.470955000001</v>
      </c>
      <c r="AC115" s="31">
        <f t="shared" si="31"/>
        <v>1.0522407337165594</v>
      </c>
      <c r="AD115" s="31" t="str">
        <f t="shared" si="32"/>
        <v xml:space="preserve"> </v>
      </c>
      <c r="AE115" s="31" t="str">
        <f t="shared" si="33"/>
        <v xml:space="preserve"> </v>
      </c>
      <c r="AF115" s="31" t="str">
        <f t="shared" si="34"/>
        <v xml:space="preserve"> </v>
      </c>
      <c r="AG115" s="31" t="str">
        <f t="shared" si="35"/>
        <v xml:space="preserve"> </v>
      </c>
      <c r="AH115" s="31">
        <f t="shared" si="36"/>
        <v>0.3559148818863494</v>
      </c>
      <c r="AI115" s="31">
        <f t="shared" si="37"/>
        <v>1.2845079571289379</v>
      </c>
      <c r="AJ115" s="31">
        <f t="shared" si="38"/>
        <v>0.13957838355394175</v>
      </c>
      <c r="AK115" s="31">
        <f t="shared" si="39"/>
        <v>0.89038325345886349</v>
      </c>
      <c r="AL115" s="31" t="str">
        <f t="shared" si="40"/>
        <v xml:space="preserve"> </v>
      </c>
      <c r="AM115" s="31">
        <f t="shared" si="41"/>
        <v>0.89038325345886349</v>
      </c>
      <c r="AN115" s="31" t="str">
        <f t="shared" si="42"/>
        <v xml:space="preserve"> </v>
      </c>
      <c r="AO115" s="31" t="str">
        <f t="shared" si="43"/>
        <v xml:space="preserve"> </v>
      </c>
    </row>
    <row r="116" spans="1:41" s="32" customFormat="1" ht="22.5" customHeight="1">
      <c r="A116" s="28">
        <v>10</v>
      </c>
      <c r="B116" s="29" t="s">
        <v>29</v>
      </c>
      <c r="C116" s="30">
        <f t="shared" si="51"/>
        <v>3118.1036690000001</v>
      </c>
      <c r="D116" s="30"/>
      <c r="E116" s="30"/>
      <c r="F116" s="30"/>
      <c r="G116" s="30"/>
      <c r="H116" s="30">
        <f t="shared" si="52"/>
        <v>2868.1036690000001</v>
      </c>
      <c r="I116" s="30"/>
      <c r="J116" s="30">
        <v>2868.1036690000001</v>
      </c>
      <c r="K116" s="30">
        <f t="shared" si="53"/>
        <v>250</v>
      </c>
      <c r="L116" s="30"/>
      <c r="M116" s="30">
        <v>250</v>
      </c>
      <c r="N116" s="30"/>
      <c r="O116" s="30"/>
      <c r="P116" s="30">
        <f t="shared" si="54"/>
        <v>2096.3980919999999</v>
      </c>
      <c r="Q116" s="30"/>
      <c r="R116" s="30"/>
      <c r="S116" s="30"/>
      <c r="T116" s="30"/>
      <c r="U116" s="30">
        <f t="shared" si="55"/>
        <v>1318.656612</v>
      </c>
      <c r="V116" s="30"/>
      <c r="W116" s="30">
        <v>1318.656612</v>
      </c>
      <c r="X116" s="30">
        <f t="shared" si="56"/>
        <v>240.74148</v>
      </c>
      <c r="Y116" s="30"/>
      <c r="Z116" s="30">
        <v>240.74148</v>
      </c>
      <c r="AA116" s="30"/>
      <c r="AB116" s="30">
        <v>537</v>
      </c>
      <c r="AC116" s="31">
        <f t="shared" si="31"/>
        <v>0.67233110715408995</v>
      </c>
      <c r="AD116" s="31" t="str">
        <f t="shared" si="32"/>
        <v xml:space="preserve"> </v>
      </c>
      <c r="AE116" s="31" t="str">
        <f t="shared" si="33"/>
        <v xml:space="preserve"> </v>
      </c>
      <c r="AF116" s="31" t="str">
        <f t="shared" si="34"/>
        <v xml:space="preserve"> </v>
      </c>
      <c r="AG116" s="31" t="str">
        <f t="shared" si="35"/>
        <v xml:space="preserve"> </v>
      </c>
      <c r="AH116" s="31">
        <f t="shared" si="36"/>
        <v>0.45976602110054343</v>
      </c>
      <c r="AI116" s="31" t="str">
        <f t="shared" si="37"/>
        <v xml:space="preserve"> </v>
      </c>
      <c r="AJ116" s="31">
        <f t="shared" si="38"/>
        <v>0.45976602110054343</v>
      </c>
      <c r="AK116" s="31">
        <f t="shared" si="39"/>
        <v>0.96296592000000003</v>
      </c>
      <c r="AL116" s="31" t="str">
        <f t="shared" si="40"/>
        <v xml:space="preserve"> </v>
      </c>
      <c r="AM116" s="31">
        <f t="shared" si="41"/>
        <v>0.96296592000000003</v>
      </c>
      <c r="AN116" s="31" t="str">
        <f t="shared" si="42"/>
        <v xml:space="preserve"> </v>
      </c>
      <c r="AO116" s="31" t="str">
        <f t="shared" si="43"/>
        <v xml:space="preserve"> </v>
      </c>
    </row>
    <row r="117" spans="1:41" s="32" customFormat="1" ht="22.5" customHeight="1">
      <c r="A117" s="28">
        <v>11</v>
      </c>
      <c r="B117" s="29" t="s">
        <v>24</v>
      </c>
      <c r="C117" s="30">
        <f t="shared" si="51"/>
        <v>5</v>
      </c>
      <c r="D117" s="30"/>
      <c r="E117" s="30"/>
      <c r="F117" s="30"/>
      <c r="G117" s="30"/>
      <c r="H117" s="30">
        <f t="shared" si="52"/>
        <v>5</v>
      </c>
      <c r="I117" s="30"/>
      <c r="J117" s="30">
        <v>5</v>
      </c>
      <c r="K117" s="30">
        <f t="shared" si="53"/>
        <v>0</v>
      </c>
      <c r="L117" s="30"/>
      <c r="M117" s="30">
        <v>0</v>
      </c>
      <c r="N117" s="30"/>
      <c r="O117" s="30"/>
      <c r="P117" s="30">
        <f t="shared" si="54"/>
        <v>1.4560200000000001</v>
      </c>
      <c r="Q117" s="30"/>
      <c r="R117" s="30"/>
      <c r="S117" s="30"/>
      <c r="T117" s="30"/>
      <c r="U117" s="30">
        <f t="shared" si="55"/>
        <v>1.4560200000000001</v>
      </c>
      <c r="V117" s="30"/>
      <c r="W117" s="30">
        <v>1.4560200000000001</v>
      </c>
      <c r="X117" s="30">
        <f t="shared" si="56"/>
        <v>0</v>
      </c>
      <c r="Y117" s="30"/>
      <c r="Z117" s="30">
        <v>0</v>
      </c>
      <c r="AA117" s="30"/>
      <c r="AB117" s="30">
        <v>0</v>
      </c>
      <c r="AC117" s="31">
        <f t="shared" si="31"/>
        <v>0.29120400000000002</v>
      </c>
      <c r="AD117" s="31" t="str">
        <f t="shared" si="32"/>
        <v xml:space="preserve"> </v>
      </c>
      <c r="AE117" s="31" t="str">
        <f t="shared" si="33"/>
        <v xml:space="preserve"> </v>
      </c>
      <c r="AF117" s="31" t="str">
        <f t="shared" si="34"/>
        <v xml:space="preserve"> </v>
      </c>
      <c r="AG117" s="31" t="str">
        <f t="shared" si="35"/>
        <v xml:space="preserve"> </v>
      </c>
      <c r="AH117" s="31">
        <f t="shared" si="36"/>
        <v>0.29120400000000002</v>
      </c>
      <c r="AI117" s="31" t="str">
        <f t="shared" si="37"/>
        <v xml:space="preserve"> </v>
      </c>
      <c r="AJ117" s="31">
        <f t="shared" si="38"/>
        <v>0.29120400000000002</v>
      </c>
      <c r="AK117" s="31" t="str">
        <f t="shared" si="39"/>
        <v xml:space="preserve"> </v>
      </c>
      <c r="AL117" s="31" t="str">
        <f t="shared" si="40"/>
        <v xml:space="preserve"> </v>
      </c>
      <c r="AM117" s="31" t="str">
        <f t="shared" si="41"/>
        <v xml:space="preserve"> </v>
      </c>
      <c r="AN117" s="31" t="str">
        <f t="shared" si="42"/>
        <v xml:space="preserve"> </v>
      </c>
      <c r="AO117" s="31" t="str">
        <f t="shared" si="43"/>
        <v xml:space="preserve"> </v>
      </c>
    </row>
    <row r="118" spans="1:41" s="32" customFormat="1" ht="22.5" customHeight="1">
      <c r="A118" s="28">
        <v>12</v>
      </c>
      <c r="B118" s="29" t="s">
        <v>25</v>
      </c>
      <c r="C118" s="30">
        <f t="shared" si="51"/>
        <v>4003.4103</v>
      </c>
      <c r="D118" s="30"/>
      <c r="E118" s="30"/>
      <c r="F118" s="30"/>
      <c r="G118" s="30"/>
      <c r="H118" s="30">
        <f t="shared" si="52"/>
        <v>3993.4103</v>
      </c>
      <c r="I118" s="30"/>
      <c r="J118" s="30">
        <v>3993.4103</v>
      </c>
      <c r="K118" s="30">
        <f t="shared" si="53"/>
        <v>10</v>
      </c>
      <c r="L118" s="30"/>
      <c r="M118" s="30">
        <v>10</v>
      </c>
      <c r="N118" s="30"/>
      <c r="O118" s="30"/>
      <c r="P118" s="30">
        <f t="shared" si="54"/>
        <v>3859.1310000000003</v>
      </c>
      <c r="Q118" s="30"/>
      <c r="R118" s="30"/>
      <c r="S118" s="30"/>
      <c r="T118" s="30"/>
      <c r="U118" s="30">
        <f t="shared" si="55"/>
        <v>2330.3276470000001</v>
      </c>
      <c r="V118" s="30"/>
      <c r="W118" s="30">
        <v>2330.3276470000001</v>
      </c>
      <c r="X118" s="30">
        <f t="shared" si="56"/>
        <v>10</v>
      </c>
      <c r="Y118" s="30"/>
      <c r="Z118" s="30">
        <v>10</v>
      </c>
      <c r="AA118" s="30"/>
      <c r="AB118" s="30">
        <v>1518.803353</v>
      </c>
      <c r="AC118" s="31">
        <f t="shared" si="31"/>
        <v>0.96396090103480037</v>
      </c>
      <c r="AD118" s="31" t="str">
        <f t="shared" si="32"/>
        <v xml:space="preserve"> </v>
      </c>
      <c r="AE118" s="31" t="str">
        <f t="shared" si="33"/>
        <v xml:space="preserve"> </v>
      </c>
      <c r="AF118" s="31" t="str">
        <f t="shared" si="34"/>
        <v xml:space="preserve"> </v>
      </c>
      <c r="AG118" s="31" t="str">
        <f t="shared" si="35"/>
        <v xml:space="preserve"> </v>
      </c>
      <c r="AH118" s="31">
        <f t="shared" si="36"/>
        <v>0.58354325549768826</v>
      </c>
      <c r="AI118" s="31" t="str">
        <f t="shared" si="37"/>
        <v xml:space="preserve"> </v>
      </c>
      <c r="AJ118" s="31">
        <f t="shared" si="38"/>
        <v>0.58354325549768826</v>
      </c>
      <c r="AK118" s="31">
        <f t="shared" si="39"/>
        <v>1</v>
      </c>
      <c r="AL118" s="31" t="str">
        <f t="shared" si="40"/>
        <v xml:space="preserve"> </v>
      </c>
      <c r="AM118" s="31">
        <f t="shared" si="41"/>
        <v>1</v>
      </c>
      <c r="AN118" s="31" t="str">
        <f t="shared" si="42"/>
        <v xml:space="preserve"> </v>
      </c>
      <c r="AO118" s="31" t="str">
        <f t="shared" si="43"/>
        <v xml:space="preserve"> </v>
      </c>
    </row>
    <row r="119" spans="1:41" s="32" customFormat="1" ht="22.5" customHeight="1">
      <c r="A119" s="28">
        <v>13</v>
      </c>
      <c r="B119" s="29" t="s">
        <v>26</v>
      </c>
      <c r="C119" s="30">
        <f t="shared" si="51"/>
        <v>218.63681800000001</v>
      </c>
      <c r="D119" s="30"/>
      <c r="E119" s="30"/>
      <c r="F119" s="30"/>
      <c r="G119" s="30"/>
      <c r="H119" s="30">
        <f t="shared" si="52"/>
        <v>138.92669000000001</v>
      </c>
      <c r="I119" s="30"/>
      <c r="J119" s="30">
        <v>138.92669000000001</v>
      </c>
      <c r="K119" s="30">
        <f t="shared" si="53"/>
        <v>79.710127999999997</v>
      </c>
      <c r="L119" s="30"/>
      <c r="M119" s="30">
        <v>79.710127999999997</v>
      </c>
      <c r="N119" s="30"/>
      <c r="O119" s="30"/>
      <c r="P119" s="30">
        <f t="shared" si="54"/>
        <v>138.92669000000001</v>
      </c>
      <c r="Q119" s="30"/>
      <c r="R119" s="30"/>
      <c r="S119" s="30"/>
      <c r="T119" s="30"/>
      <c r="U119" s="30">
        <f t="shared" si="55"/>
        <v>113.13079999999999</v>
      </c>
      <c r="V119" s="30"/>
      <c r="W119" s="30">
        <v>113.13079999999999</v>
      </c>
      <c r="X119" s="30">
        <f t="shared" si="56"/>
        <v>0</v>
      </c>
      <c r="Y119" s="30"/>
      <c r="Z119" s="30">
        <v>0</v>
      </c>
      <c r="AA119" s="30"/>
      <c r="AB119" s="30">
        <v>25.79589</v>
      </c>
      <c r="AC119" s="31">
        <f t="shared" si="31"/>
        <v>0.63542220962985296</v>
      </c>
      <c r="AD119" s="31" t="str">
        <f t="shared" si="32"/>
        <v xml:space="preserve"> </v>
      </c>
      <c r="AE119" s="31" t="str">
        <f t="shared" si="33"/>
        <v xml:space="preserve"> </v>
      </c>
      <c r="AF119" s="31" t="str">
        <f t="shared" si="34"/>
        <v xml:space="preserve"> </v>
      </c>
      <c r="AG119" s="31" t="str">
        <f t="shared" si="35"/>
        <v xml:space="preserve"> </v>
      </c>
      <c r="AH119" s="31">
        <f t="shared" si="36"/>
        <v>0.81432012811936993</v>
      </c>
      <c r="AI119" s="31" t="str">
        <f t="shared" si="37"/>
        <v xml:space="preserve"> </v>
      </c>
      <c r="AJ119" s="31">
        <f t="shared" si="38"/>
        <v>0.81432012811936993</v>
      </c>
      <c r="AK119" s="31">
        <f t="shared" si="39"/>
        <v>0</v>
      </c>
      <c r="AL119" s="31" t="str">
        <f t="shared" si="40"/>
        <v xml:space="preserve"> </v>
      </c>
      <c r="AM119" s="31">
        <f t="shared" si="41"/>
        <v>0</v>
      </c>
      <c r="AN119" s="31" t="str">
        <f t="shared" si="42"/>
        <v xml:space="preserve"> </v>
      </c>
      <c r="AO119" s="31" t="str">
        <f t="shared" si="43"/>
        <v xml:space="preserve"> </v>
      </c>
    </row>
    <row r="120" spans="1:41" s="32" customFormat="1" ht="22.5" customHeight="1">
      <c r="A120" s="28">
        <v>14</v>
      </c>
      <c r="B120" s="29" t="s">
        <v>30</v>
      </c>
      <c r="C120" s="30">
        <f t="shared" si="51"/>
        <v>790</v>
      </c>
      <c r="D120" s="30"/>
      <c r="E120" s="30"/>
      <c r="F120" s="30"/>
      <c r="G120" s="30"/>
      <c r="H120" s="30">
        <f t="shared" si="52"/>
        <v>233</v>
      </c>
      <c r="I120" s="30"/>
      <c r="J120" s="30">
        <v>233</v>
      </c>
      <c r="K120" s="30">
        <f t="shared" si="53"/>
        <v>557</v>
      </c>
      <c r="L120" s="30"/>
      <c r="M120" s="30">
        <v>557</v>
      </c>
      <c r="N120" s="30"/>
      <c r="O120" s="30"/>
      <c r="P120" s="30">
        <f t="shared" si="54"/>
        <v>790</v>
      </c>
      <c r="Q120" s="30"/>
      <c r="R120" s="30"/>
      <c r="S120" s="30"/>
      <c r="T120" s="30"/>
      <c r="U120" s="30">
        <f t="shared" si="55"/>
        <v>233</v>
      </c>
      <c r="V120" s="30"/>
      <c r="W120" s="30">
        <v>233</v>
      </c>
      <c r="X120" s="30">
        <f t="shared" si="56"/>
        <v>557</v>
      </c>
      <c r="Y120" s="30"/>
      <c r="Z120" s="30">
        <v>557</v>
      </c>
      <c r="AA120" s="30"/>
      <c r="AB120" s="30">
        <v>0</v>
      </c>
      <c r="AC120" s="31">
        <f t="shared" si="31"/>
        <v>1</v>
      </c>
      <c r="AD120" s="31" t="str">
        <f t="shared" si="32"/>
        <v xml:space="preserve"> </v>
      </c>
      <c r="AE120" s="31" t="str">
        <f t="shared" si="33"/>
        <v xml:space="preserve"> </v>
      </c>
      <c r="AF120" s="31" t="str">
        <f t="shared" si="34"/>
        <v xml:space="preserve"> </v>
      </c>
      <c r="AG120" s="31" t="str">
        <f t="shared" si="35"/>
        <v xml:space="preserve"> </v>
      </c>
      <c r="AH120" s="31">
        <f t="shared" si="36"/>
        <v>1</v>
      </c>
      <c r="AI120" s="31" t="str">
        <f t="shared" si="37"/>
        <v xml:space="preserve"> </v>
      </c>
      <c r="AJ120" s="31">
        <f t="shared" si="38"/>
        <v>1</v>
      </c>
      <c r="AK120" s="31">
        <f t="shared" si="39"/>
        <v>1</v>
      </c>
      <c r="AL120" s="31" t="str">
        <f t="shared" si="40"/>
        <v xml:space="preserve"> </v>
      </c>
      <c r="AM120" s="31">
        <f t="shared" si="41"/>
        <v>1</v>
      </c>
      <c r="AN120" s="31" t="str">
        <f t="shared" si="42"/>
        <v xml:space="preserve"> </v>
      </c>
      <c r="AO120" s="31" t="str">
        <f t="shared" si="43"/>
        <v xml:space="preserve"> </v>
      </c>
    </row>
    <row r="121" spans="1:41" s="32" customFormat="1" ht="22.5" customHeight="1">
      <c r="A121" s="28">
        <v>15</v>
      </c>
      <c r="B121" s="29" t="s">
        <v>31</v>
      </c>
      <c r="C121" s="30">
        <f t="shared" si="51"/>
        <v>363.14283399999999</v>
      </c>
      <c r="D121" s="30"/>
      <c r="E121" s="30"/>
      <c r="F121" s="30"/>
      <c r="G121" s="30"/>
      <c r="H121" s="30">
        <f t="shared" si="52"/>
        <v>363.14283399999999</v>
      </c>
      <c r="I121" s="30"/>
      <c r="J121" s="30">
        <v>363.14283399999999</v>
      </c>
      <c r="K121" s="30">
        <f t="shared" si="53"/>
        <v>0</v>
      </c>
      <c r="L121" s="30"/>
      <c r="M121" s="30">
        <v>0</v>
      </c>
      <c r="N121" s="30"/>
      <c r="O121" s="30"/>
      <c r="P121" s="30">
        <f t="shared" si="54"/>
        <v>363.14283400000005</v>
      </c>
      <c r="Q121" s="30"/>
      <c r="R121" s="30"/>
      <c r="S121" s="30"/>
      <c r="T121" s="30"/>
      <c r="U121" s="30">
        <f t="shared" si="55"/>
        <v>357.76852000000002</v>
      </c>
      <c r="V121" s="30"/>
      <c r="W121" s="30">
        <v>357.76852000000002</v>
      </c>
      <c r="X121" s="30">
        <f t="shared" si="56"/>
        <v>0</v>
      </c>
      <c r="Y121" s="30"/>
      <c r="Z121" s="30">
        <v>0</v>
      </c>
      <c r="AA121" s="30"/>
      <c r="AB121" s="30">
        <v>5.374314</v>
      </c>
      <c r="AC121" s="31">
        <f t="shared" si="31"/>
        <v>1.0000000000000002</v>
      </c>
      <c r="AD121" s="31" t="str">
        <f t="shared" si="32"/>
        <v xml:space="preserve"> </v>
      </c>
      <c r="AE121" s="31" t="str">
        <f t="shared" si="33"/>
        <v xml:space="preserve"> </v>
      </c>
      <c r="AF121" s="31" t="str">
        <f t="shared" si="34"/>
        <v xml:space="preserve"> </v>
      </c>
      <c r="AG121" s="31" t="str">
        <f t="shared" si="35"/>
        <v xml:space="preserve"> </v>
      </c>
      <c r="AH121" s="31">
        <f t="shared" si="36"/>
        <v>0.98520055059106582</v>
      </c>
      <c r="AI121" s="31" t="str">
        <f t="shared" si="37"/>
        <v xml:space="preserve"> </v>
      </c>
      <c r="AJ121" s="31">
        <f t="shared" si="38"/>
        <v>0.98520055059106582</v>
      </c>
      <c r="AK121" s="31" t="str">
        <f t="shared" si="39"/>
        <v xml:space="preserve"> </v>
      </c>
      <c r="AL121" s="31" t="str">
        <f t="shared" si="40"/>
        <v xml:space="preserve"> </v>
      </c>
      <c r="AM121" s="31" t="str">
        <f t="shared" si="41"/>
        <v xml:space="preserve"> </v>
      </c>
      <c r="AN121" s="31" t="str">
        <f t="shared" si="42"/>
        <v xml:space="preserve"> </v>
      </c>
      <c r="AO121" s="31" t="str">
        <f t="shared" si="43"/>
        <v xml:space="preserve"> </v>
      </c>
    </row>
    <row r="122" spans="1:41" s="32" customFormat="1" ht="22.5" customHeight="1">
      <c r="A122" s="28">
        <v>16</v>
      </c>
      <c r="B122" s="29" t="s">
        <v>68</v>
      </c>
      <c r="C122" s="30">
        <f t="shared" si="51"/>
        <v>109</v>
      </c>
      <c r="D122" s="30"/>
      <c r="E122" s="30"/>
      <c r="F122" s="30"/>
      <c r="G122" s="30"/>
      <c r="H122" s="30">
        <f t="shared" si="52"/>
        <v>75</v>
      </c>
      <c r="I122" s="30"/>
      <c r="J122" s="30">
        <v>75</v>
      </c>
      <c r="K122" s="30">
        <f t="shared" si="53"/>
        <v>34</v>
      </c>
      <c r="L122" s="30"/>
      <c r="M122" s="30">
        <v>34</v>
      </c>
      <c r="N122" s="30"/>
      <c r="O122" s="30"/>
      <c r="P122" s="30">
        <f t="shared" si="54"/>
        <v>109</v>
      </c>
      <c r="Q122" s="30"/>
      <c r="R122" s="30"/>
      <c r="S122" s="30"/>
      <c r="T122" s="30"/>
      <c r="U122" s="30">
        <f t="shared" si="55"/>
        <v>75</v>
      </c>
      <c r="V122" s="30"/>
      <c r="W122" s="30">
        <v>75</v>
      </c>
      <c r="X122" s="30">
        <f t="shared" si="56"/>
        <v>34</v>
      </c>
      <c r="Y122" s="30"/>
      <c r="Z122" s="30">
        <v>34</v>
      </c>
      <c r="AA122" s="30"/>
      <c r="AB122" s="30">
        <v>0</v>
      </c>
      <c r="AC122" s="31">
        <f t="shared" si="31"/>
        <v>1</v>
      </c>
      <c r="AD122" s="31" t="str">
        <f t="shared" si="32"/>
        <v xml:space="preserve"> </v>
      </c>
      <c r="AE122" s="31" t="str">
        <f t="shared" si="33"/>
        <v xml:space="preserve"> </v>
      </c>
      <c r="AF122" s="31" t="str">
        <f t="shared" si="34"/>
        <v xml:space="preserve"> </v>
      </c>
      <c r="AG122" s="31" t="str">
        <f t="shared" si="35"/>
        <v xml:space="preserve"> </v>
      </c>
      <c r="AH122" s="31">
        <f t="shared" si="36"/>
        <v>1</v>
      </c>
      <c r="AI122" s="31" t="str">
        <f t="shared" si="37"/>
        <v xml:space="preserve"> </v>
      </c>
      <c r="AJ122" s="31">
        <f t="shared" si="38"/>
        <v>1</v>
      </c>
      <c r="AK122" s="31">
        <f t="shared" si="39"/>
        <v>1</v>
      </c>
      <c r="AL122" s="31" t="str">
        <f t="shared" si="40"/>
        <v xml:space="preserve"> </v>
      </c>
      <c r="AM122" s="31">
        <f t="shared" si="41"/>
        <v>1</v>
      </c>
      <c r="AN122" s="31" t="str">
        <f t="shared" si="42"/>
        <v xml:space="preserve"> </v>
      </c>
      <c r="AO122" s="31" t="str">
        <f t="shared" si="43"/>
        <v xml:space="preserve"> </v>
      </c>
    </row>
    <row r="123" spans="1:41" s="32" customFormat="1" ht="22.5" customHeight="1">
      <c r="A123" s="28">
        <v>17</v>
      </c>
      <c r="B123" s="29" t="s">
        <v>118</v>
      </c>
      <c r="C123" s="30">
        <f t="shared" ref="C123:C132" si="57">SUM(D123:H123)+K123+SUM(N123:O123)</f>
        <v>68</v>
      </c>
      <c r="D123" s="30"/>
      <c r="E123" s="30"/>
      <c r="F123" s="30"/>
      <c r="G123" s="30"/>
      <c r="H123" s="30">
        <f t="shared" ref="H123:H132" si="58">SUM(I123:J123)</f>
        <v>0</v>
      </c>
      <c r="I123" s="30"/>
      <c r="J123" s="30">
        <v>0</v>
      </c>
      <c r="K123" s="30">
        <f t="shared" ref="K123:K132" si="59">SUM(L123:M123)</f>
        <v>68</v>
      </c>
      <c r="L123" s="30"/>
      <c r="M123" s="30">
        <v>68</v>
      </c>
      <c r="N123" s="30"/>
      <c r="O123" s="30"/>
      <c r="P123" s="30">
        <f t="shared" ref="P123:P132" si="60">SUM(Q123:U123)+X123+SUM(AA123:AB123)</f>
        <v>68</v>
      </c>
      <c r="Q123" s="30"/>
      <c r="R123" s="30"/>
      <c r="S123" s="30"/>
      <c r="T123" s="30"/>
      <c r="U123" s="30">
        <f t="shared" ref="U123:U132" si="61">SUM(V123:W123)</f>
        <v>0</v>
      </c>
      <c r="V123" s="30"/>
      <c r="W123" s="30">
        <v>0</v>
      </c>
      <c r="X123" s="30">
        <f t="shared" ref="X123:X132" si="62">SUM(Y123:Z123)</f>
        <v>68</v>
      </c>
      <c r="Y123" s="30"/>
      <c r="Z123" s="30">
        <v>68</v>
      </c>
      <c r="AA123" s="30"/>
      <c r="AB123" s="30">
        <v>0</v>
      </c>
      <c r="AC123" s="31">
        <f t="shared" si="31"/>
        <v>1</v>
      </c>
      <c r="AD123" s="31" t="str">
        <f t="shared" si="32"/>
        <v xml:space="preserve"> </v>
      </c>
      <c r="AE123" s="31" t="str">
        <f t="shared" si="33"/>
        <v xml:space="preserve"> </v>
      </c>
      <c r="AF123" s="31" t="str">
        <f t="shared" si="34"/>
        <v xml:space="preserve"> </v>
      </c>
      <c r="AG123" s="31" t="str">
        <f t="shared" si="35"/>
        <v xml:space="preserve"> </v>
      </c>
      <c r="AH123" s="31" t="str">
        <f t="shared" si="36"/>
        <v xml:space="preserve"> </v>
      </c>
      <c r="AI123" s="31" t="str">
        <f t="shared" si="37"/>
        <v xml:space="preserve"> </v>
      </c>
      <c r="AJ123" s="31" t="str">
        <f t="shared" si="38"/>
        <v xml:space="preserve"> </v>
      </c>
      <c r="AK123" s="31">
        <f t="shared" si="39"/>
        <v>1</v>
      </c>
      <c r="AL123" s="31" t="str">
        <f t="shared" si="40"/>
        <v xml:space="preserve"> </v>
      </c>
      <c r="AM123" s="31">
        <f t="shared" si="41"/>
        <v>1</v>
      </c>
      <c r="AN123" s="31" t="str">
        <f t="shared" si="42"/>
        <v xml:space="preserve"> </v>
      </c>
      <c r="AO123" s="31" t="str">
        <f t="shared" si="43"/>
        <v xml:space="preserve"> </v>
      </c>
    </row>
    <row r="124" spans="1:41" s="32" customFormat="1" ht="22.5" customHeight="1">
      <c r="A124" s="28">
        <v>18</v>
      </c>
      <c r="B124" s="29" t="s">
        <v>70</v>
      </c>
      <c r="C124" s="30">
        <f t="shared" si="57"/>
        <v>184</v>
      </c>
      <c r="D124" s="30"/>
      <c r="E124" s="30"/>
      <c r="F124" s="30"/>
      <c r="G124" s="30"/>
      <c r="H124" s="30">
        <f t="shared" si="58"/>
        <v>160</v>
      </c>
      <c r="I124" s="30"/>
      <c r="J124" s="30">
        <v>160</v>
      </c>
      <c r="K124" s="30">
        <f t="shared" si="59"/>
        <v>24</v>
      </c>
      <c r="L124" s="30"/>
      <c r="M124" s="30">
        <v>24</v>
      </c>
      <c r="N124" s="30"/>
      <c r="O124" s="30"/>
      <c r="P124" s="30">
        <f t="shared" si="60"/>
        <v>184</v>
      </c>
      <c r="Q124" s="30"/>
      <c r="R124" s="30"/>
      <c r="S124" s="30"/>
      <c r="T124" s="30"/>
      <c r="U124" s="30">
        <f t="shared" si="61"/>
        <v>82.736599999999996</v>
      </c>
      <c r="V124" s="30"/>
      <c r="W124" s="30">
        <v>82.736599999999996</v>
      </c>
      <c r="X124" s="30">
        <f t="shared" si="62"/>
        <v>24</v>
      </c>
      <c r="Y124" s="30"/>
      <c r="Z124" s="30">
        <v>24</v>
      </c>
      <c r="AA124" s="30"/>
      <c r="AB124" s="30">
        <v>77.263400000000004</v>
      </c>
      <c r="AC124" s="31">
        <f t="shared" si="31"/>
        <v>1</v>
      </c>
      <c r="AD124" s="31" t="str">
        <f t="shared" si="32"/>
        <v xml:space="preserve"> </v>
      </c>
      <c r="AE124" s="31" t="str">
        <f t="shared" si="33"/>
        <v xml:space="preserve"> </v>
      </c>
      <c r="AF124" s="31" t="str">
        <f t="shared" si="34"/>
        <v xml:space="preserve"> </v>
      </c>
      <c r="AG124" s="31" t="str">
        <f t="shared" si="35"/>
        <v xml:space="preserve"> </v>
      </c>
      <c r="AH124" s="31">
        <f t="shared" si="36"/>
        <v>0.51710374999999997</v>
      </c>
      <c r="AI124" s="31" t="str">
        <f t="shared" si="37"/>
        <v xml:space="preserve"> </v>
      </c>
      <c r="AJ124" s="31">
        <f t="shared" si="38"/>
        <v>0.51710374999999997</v>
      </c>
      <c r="AK124" s="31">
        <f t="shared" si="39"/>
        <v>1</v>
      </c>
      <c r="AL124" s="31" t="str">
        <f t="shared" si="40"/>
        <v xml:space="preserve"> </v>
      </c>
      <c r="AM124" s="31">
        <f t="shared" si="41"/>
        <v>1</v>
      </c>
      <c r="AN124" s="31" t="str">
        <f t="shared" si="42"/>
        <v xml:space="preserve"> </v>
      </c>
      <c r="AO124" s="31" t="str">
        <f t="shared" si="43"/>
        <v xml:space="preserve"> </v>
      </c>
    </row>
    <row r="125" spans="1:41" s="32" customFormat="1" ht="22.5" customHeight="1">
      <c r="A125" s="28">
        <v>19</v>
      </c>
      <c r="B125" s="29" t="s">
        <v>71</v>
      </c>
      <c r="C125" s="30">
        <f t="shared" si="57"/>
        <v>90</v>
      </c>
      <c r="D125" s="30"/>
      <c r="E125" s="30"/>
      <c r="F125" s="30"/>
      <c r="G125" s="30"/>
      <c r="H125" s="30">
        <f t="shared" si="58"/>
        <v>50</v>
      </c>
      <c r="I125" s="30"/>
      <c r="J125" s="30">
        <v>50</v>
      </c>
      <c r="K125" s="30">
        <f t="shared" si="59"/>
        <v>40</v>
      </c>
      <c r="L125" s="30"/>
      <c r="M125" s="30">
        <v>40</v>
      </c>
      <c r="N125" s="30"/>
      <c r="O125" s="30"/>
      <c r="P125" s="30">
        <f t="shared" si="60"/>
        <v>89.394000000000005</v>
      </c>
      <c r="Q125" s="30"/>
      <c r="R125" s="30"/>
      <c r="S125" s="30"/>
      <c r="T125" s="30"/>
      <c r="U125" s="30">
        <f t="shared" si="61"/>
        <v>49.697000000000003</v>
      </c>
      <c r="V125" s="30"/>
      <c r="W125" s="30">
        <v>49.697000000000003</v>
      </c>
      <c r="X125" s="30">
        <f t="shared" si="62"/>
        <v>39.697000000000003</v>
      </c>
      <c r="Y125" s="30"/>
      <c r="Z125" s="30">
        <v>39.697000000000003</v>
      </c>
      <c r="AA125" s="30"/>
      <c r="AB125" s="30">
        <v>0</v>
      </c>
      <c r="AC125" s="31">
        <f t="shared" si="31"/>
        <v>0.99326666666666674</v>
      </c>
      <c r="AD125" s="31" t="str">
        <f t="shared" si="32"/>
        <v xml:space="preserve"> </v>
      </c>
      <c r="AE125" s="31" t="str">
        <f t="shared" si="33"/>
        <v xml:space="preserve"> </v>
      </c>
      <c r="AF125" s="31" t="str">
        <f t="shared" si="34"/>
        <v xml:space="preserve"> </v>
      </c>
      <c r="AG125" s="31" t="str">
        <f t="shared" si="35"/>
        <v xml:space="preserve"> </v>
      </c>
      <c r="AH125" s="31">
        <f t="shared" si="36"/>
        <v>0.99394000000000005</v>
      </c>
      <c r="AI125" s="31" t="str">
        <f t="shared" si="37"/>
        <v xml:space="preserve"> </v>
      </c>
      <c r="AJ125" s="31">
        <f t="shared" si="38"/>
        <v>0.99394000000000005</v>
      </c>
      <c r="AK125" s="31">
        <f t="shared" si="39"/>
        <v>0.99242500000000011</v>
      </c>
      <c r="AL125" s="31" t="str">
        <f t="shared" si="40"/>
        <v xml:space="preserve"> </v>
      </c>
      <c r="AM125" s="31">
        <f t="shared" si="41"/>
        <v>0.99242500000000011</v>
      </c>
      <c r="AN125" s="31" t="str">
        <f t="shared" si="42"/>
        <v xml:space="preserve"> </v>
      </c>
      <c r="AO125" s="31" t="str">
        <f t="shared" si="43"/>
        <v xml:space="preserve"> </v>
      </c>
    </row>
    <row r="126" spans="1:41" s="32" customFormat="1" ht="22.5" customHeight="1">
      <c r="A126" s="28">
        <v>20</v>
      </c>
      <c r="B126" s="29" t="s">
        <v>74</v>
      </c>
      <c r="C126" s="30">
        <f t="shared" si="57"/>
        <v>53.533000000000001</v>
      </c>
      <c r="D126" s="30"/>
      <c r="E126" s="30"/>
      <c r="F126" s="30"/>
      <c r="G126" s="30"/>
      <c r="H126" s="30">
        <f t="shared" si="58"/>
        <v>53.533000000000001</v>
      </c>
      <c r="I126" s="30"/>
      <c r="J126" s="30">
        <v>53.533000000000001</v>
      </c>
      <c r="K126" s="30">
        <f t="shared" si="59"/>
        <v>0</v>
      </c>
      <c r="L126" s="30"/>
      <c r="M126" s="30">
        <v>0</v>
      </c>
      <c r="N126" s="30"/>
      <c r="O126" s="30"/>
      <c r="P126" s="30">
        <f t="shared" si="60"/>
        <v>53.533000000000001</v>
      </c>
      <c r="Q126" s="30"/>
      <c r="R126" s="30"/>
      <c r="S126" s="30"/>
      <c r="T126" s="30"/>
      <c r="U126" s="30">
        <f t="shared" si="61"/>
        <v>40.518999999999998</v>
      </c>
      <c r="V126" s="30"/>
      <c r="W126" s="30">
        <v>40.518999999999998</v>
      </c>
      <c r="X126" s="30">
        <f t="shared" si="62"/>
        <v>0</v>
      </c>
      <c r="Y126" s="30"/>
      <c r="Z126" s="30">
        <v>0</v>
      </c>
      <c r="AA126" s="30"/>
      <c r="AB126" s="30">
        <v>13.013999999999999</v>
      </c>
      <c r="AC126" s="31">
        <f t="shared" si="31"/>
        <v>1</v>
      </c>
      <c r="AD126" s="31" t="str">
        <f t="shared" si="32"/>
        <v xml:space="preserve"> </v>
      </c>
      <c r="AE126" s="31" t="str">
        <f t="shared" si="33"/>
        <v xml:space="preserve"> </v>
      </c>
      <c r="AF126" s="31" t="str">
        <f t="shared" si="34"/>
        <v xml:space="preserve"> </v>
      </c>
      <c r="AG126" s="31" t="str">
        <f t="shared" si="35"/>
        <v xml:space="preserve"> </v>
      </c>
      <c r="AH126" s="31">
        <f t="shared" si="36"/>
        <v>0.75689761455550775</v>
      </c>
      <c r="AI126" s="31" t="str">
        <f t="shared" si="37"/>
        <v xml:space="preserve"> </v>
      </c>
      <c r="AJ126" s="31">
        <f t="shared" si="38"/>
        <v>0.75689761455550775</v>
      </c>
      <c r="AK126" s="31" t="str">
        <f t="shared" si="39"/>
        <v xml:space="preserve"> </v>
      </c>
      <c r="AL126" s="31" t="str">
        <f t="shared" si="40"/>
        <v xml:space="preserve"> </v>
      </c>
      <c r="AM126" s="31" t="str">
        <f t="shared" si="41"/>
        <v xml:space="preserve"> </v>
      </c>
      <c r="AN126" s="31" t="str">
        <f t="shared" si="42"/>
        <v xml:space="preserve"> </v>
      </c>
      <c r="AO126" s="31" t="str">
        <f t="shared" si="43"/>
        <v xml:space="preserve"> </v>
      </c>
    </row>
    <row r="127" spans="1:41" s="32" customFormat="1" ht="22.5" customHeight="1">
      <c r="A127" s="28">
        <v>21</v>
      </c>
      <c r="B127" s="29" t="s">
        <v>126</v>
      </c>
      <c r="C127" s="30">
        <f t="shared" si="57"/>
        <v>952</v>
      </c>
      <c r="D127" s="30"/>
      <c r="E127" s="30"/>
      <c r="F127" s="30"/>
      <c r="G127" s="30"/>
      <c r="H127" s="30">
        <f t="shared" si="58"/>
        <v>50</v>
      </c>
      <c r="I127" s="30"/>
      <c r="J127" s="30">
        <v>50</v>
      </c>
      <c r="K127" s="30">
        <f t="shared" si="59"/>
        <v>902</v>
      </c>
      <c r="L127" s="30"/>
      <c r="M127" s="30">
        <v>902</v>
      </c>
      <c r="N127" s="30"/>
      <c r="O127" s="30"/>
      <c r="P127" s="30">
        <f t="shared" si="60"/>
        <v>703.15226099999995</v>
      </c>
      <c r="Q127" s="30"/>
      <c r="R127" s="30"/>
      <c r="S127" s="30"/>
      <c r="T127" s="30"/>
      <c r="U127" s="30">
        <f t="shared" si="61"/>
        <v>32.090000000000003</v>
      </c>
      <c r="V127" s="30"/>
      <c r="W127" s="30">
        <v>32.090000000000003</v>
      </c>
      <c r="X127" s="30">
        <f t="shared" si="62"/>
        <v>653.15226099999995</v>
      </c>
      <c r="Y127" s="30"/>
      <c r="Z127" s="30">
        <v>653.15226099999995</v>
      </c>
      <c r="AA127" s="30"/>
      <c r="AB127" s="30">
        <v>17.91</v>
      </c>
      <c r="AC127" s="31">
        <f t="shared" si="31"/>
        <v>0.73860531617647052</v>
      </c>
      <c r="AD127" s="31" t="str">
        <f t="shared" si="32"/>
        <v xml:space="preserve"> </v>
      </c>
      <c r="AE127" s="31" t="str">
        <f t="shared" si="33"/>
        <v xml:space="preserve"> </v>
      </c>
      <c r="AF127" s="31" t="str">
        <f t="shared" si="34"/>
        <v xml:space="preserve"> </v>
      </c>
      <c r="AG127" s="31" t="str">
        <f t="shared" si="35"/>
        <v xml:space="preserve"> </v>
      </c>
      <c r="AH127" s="31">
        <f t="shared" si="36"/>
        <v>0.64180000000000004</v>
      </c>
      <c r="AI127" s="31" t="str">
        <f t="shared" si="37"/>
        <v xml:space="preserve"> </v>
      </c>
      <c r="AJ127" s="31">
        <f t="shared" si="38"/>
        <v>0.64180000000000004</v>
      </c>
      <c r="AK127" s="31">
        <f t="shared" si="39"/>
        <v>0.72411558869179593</v>
      </c>
      <c r="AL127" s="31" t="str">
        <f t="shared" si="40"/>
        <v xml:space="preserve"> </v>
      </c>
      <c r="AM127" s="31">
        <f t="shared" si="41"/>
        <v>0.72411558869179593</v>
      </c>
      <c r="AN127" s="31" t="str">
        <f t="shared" si="42"/>
        <v xml:space="preserve"> </v>
      </c>
      <c r="AO127" s="31" t="str">
        <f t="shared" si="43"/>
        <v xml:space="preserve"> </v>
      </c>
    </row>
    <row r="128" spans="1:41" s="32" customFormat="1" ht="22.5" customHeight="1">
      <c r="A128" s="28">
        <v>22</v>
      </c>
      <c r="B128" s="29" t="s">
        <v>75</v>
      </c>
      <c r="C128" s="30">
        <f t="shared" si="57"/>
        <v>320</v>
      </c>
      <c r="D128" s="30"/>
      <c r="E128" s="30"/>
      <c r="F128" s="30"/>
      <c r="G128" s="30"/>
      <c r="H128" s="30">
        <f t="shared" si="58"/>
        <v>0</v>
      </c>
      <c r="I128" s="30"/>
      <c r="J128" s="30">
        <v>0</v>
      </c>
      <c r="K128" s="30">
        <f t="shared" si="59"/>
        <v>320</v>
      </c>
      <c r="L128" s="30"/>
      <c r="M128" s="30">
        <v>320</v>
      </c>
      <c r="N128" s="30"/>
      <c r="O128" s="30"/>
      <c r="P128" s="30">
        <f t="shared" si="60"/>
        <v>320</v>
      </c>
      <c r="Q128" s="30"/>
      <c r="R128" s="30"/>
      <c r="S128" s="30"/>
      <c r="T128" s="30"/>
      <c r="U128" s="30">
        <f t="shared" si="61"/>
        <v>0</v>
      </c>
      <c r="V128" s="30"/>
      <c r="W128" s="30">
        <v>0</v>
      </c>
      <c r="X128" s="30">
        <f t="shared" si="62"/>
        <v>320</v>
      </c>
      <c r="Y128" s="30"/>
      <c r="Z128" s="30">
        <v>320</v>
      </c>
      <c r="AA128" s="30"/>
      <c r="AB128" s="30">
        <v>0</v>
      </c>
      <c r="AC128" s="31">
        <f t="shared" si="31"/>
        <v>1</v>
      </c>
      <c r="AD128" s="31" t="str">
        <f t="shared" si="32"/>
        <v xml:space="preserve"> </v>
      </c>
      <c r="AE128" s="31" t="str">
        <f t="shared" si="33"/>
        <v xml:space="preserve"> </v>
      </c>
      <c r="AF128" s="31" t="str">
        <f t="shared" si="34"/>
        <v xml:space="preserve"> </v>
      </c>
      <c r="AG128" s="31" t="str">
        <f t="shared" si="35"/>
        <v xml:space="preserve"> </v>
      </c>
      <c r="AH128" s="31" t="str">
        <f t="shared" si="36"/>
        <v xml:space="preserve"> </v>
      </c>
      <c r="AI128" s="31" t="str">
        <f t="shared" si="37"/>
        <v xml:space="preserve"> </v>
      </c>
      <c r="AJ128" s="31" t="str">
        <f t="shared" si="38"/>
        <v xml:space="preserve"> </v>
      </c>
      <c r="AK128" s="31">
        <f t="shared" si="39"/>
        <v>1</v>
      </c>
      <c r="AL128" s="31" t="str">
        <f t="shared" si="40"/>
        <v xml:space="preserve"> </v>
      </c>
      <c r="AM128" s="31">
        <f t="shared" si="41"/>
        <v>1</v>
      </c>
      <c r="AN128" s="31" t="str">
        <f t="shared" si="42"/>
        <v xml:space="preserve"> </v>
      </c>
      <c r="AO128" s="31" t="str">
        <f t="shared" si="43"/>
        <v xml:space="preserve"> </v>
      </c>
    </row>
    <row r="129" spans="1:41" s="32" customFormat="1" ht="22.5" customHeight="1">
      <c r="A129" s="28">
        <v>23</v>
      </c>
      <c r="B129" s="29" t="s">
        <v>95</v>
      </c>
      <c r="C129" s="30">
        <f t="shared" si="57"/>
        <v>1300</v>
      </c>
      <c r="D129" s="30"/>
      <c r="E129" s="30"/>
      <c r="F129" s="30"/>
      <c r="G129" s="30"/>
      <c r="H129" s="30">
        <f t="shared" si="58"/>
        <v>0</v>
      </c>
      <c r="I129" s="30"/>
      <c r="J129" s="30">
        <v>0</v>
      </c>
      <c r="K129" s="30">
        <f t="shared" si="59"/>
        <v>1300</v>
      </c>
      <c r="L129" s="30"/>
      <c r="M129" s="30">
        <v>1300</v>
      </c>
      <c r="N129" s="30"/>
      <c r="O129" s="30"/>
      <c r="P129" s="30">
        <f t="shared" si="60"/>
        <v>1159.861766</v>
      </c>
      <c r="Q129" s="30"/>
      <c r="R129" s="30"/>
      <c r="S129" s="30"/>
      <c r="T129" s="30"/>
      <c r="U129" s="30">
        <f t="shared" si="61"/>
        <v>0</v>
      </c>
      <c r="V129" s="30"/>
      <c r="W129" s="30">
        <v>0</v>
      </c>
      <c r="X129" s="30">
        <f t="shared" si="62"/>
        <v>1159.861766</v>
      </c>
      <c r="Y129" s="30"/>
      <c r="Z129" s="30">
        <v>1159.861766</v>
      </c>
      <c r="AA129" s="30"/>
      <c r="AB129" s="30">
        <v>0</v>
      </c>
      <c r="AC129" s="31">
        <f t="shared" si="31"/>
        <v>0.89220135846153847</v>
      </c>
      <c r="AD129" s="31" t="str">
        <f t="shared" si="32"/>
        <v xml:space="preserve"> </v>
      </c>
      <c r="AE129" s="31" t="str">
        <f t="shared" si="33"/>
        <v xml:space="preserve"> </v>
      </c>
      <c r="AF129" s="31" t="str">
        <f t="shared" si="34"/>
        <v xml:space="preserve"> </v>
      </c>
      <c r="AG129" s="31" t="str">
        <f t="shared" si="35"/>
        <v xml:space="preserve"> </v>
      </c>
      <c r="AH129" s="31" t="str">
        <f t="shared" si="36"/>
        <v xml:space="preserve"> </v>
      </c>
      <c r="AI129" s="31" t="str">
        <f t="shared" si="37"/>
        <v xml:space="preserve"> </v>
      </c>
      <c r="AJ129" s="31" t="str">
        <f t="shared" si="38"/>
        <v xml:space="preserve"> </v>
      </c>
      <c r="AK129" s="31">
        <f t="shared" si="39"/>
        <v>0.89220135846153847</v>
      </c>
      <c r="AL129" s="31" t="str">
        <f t="shared" si="40"/>
        <v xml:space="preserve"> </v>
      </c>
      <c r="AM129" s="31">
        <f t="shared" si="41"/>
        <v>0.89220135846153847</v>
      </c>
      <c r="AN129" s="31" t="str">
        <f t="shared" si="42"/>
        <v xml:space="preserve"> </v>
      </c>
      <c r="AO129" s="31" t="str">
        <f t="shared" si="43"/>
        <v xml:space="preserve"> </v>
      </c>
    </row>
    <row r="130" spans="1:41" s="32" customFormat="1" ht="22.5" customHeight="1">
      <c r="A130" s="28">
        <v>24</v>
      </c>
      <c r="B130" s="29" t="s">
        <v>67</v>
      </c>
      <c r="C130" s="30">
        <f t="shared" si="57"/>
        <v>200</v>
      </c>
      <c r="D130" s="30"/>
      <c r="E130" s="30"/>
      <c r="F130" s="30"/>
      <c r="G130" s="30"/>
      <c r="H130" s="30">
        <f t="shared" si="58"/>
        <v>200</v>
      </c>
      <c r="I130" s="30"/>
      <c r="J130" s="30">
        <v>200</v>
      </c>
      <c r="K130" s="30">
        <f t="shared" si="59"/>
        <v>0</v>
      </c>
      <c r="L130" s="30"/>
      <c r="M130" s="30"/>
      <c r="N130" s="30"/>
      <c r="O130" s="30"/>
      <c r="P130" s="30">
        <f t="shared" si="60"/>
        <v>200</v>
      </c>
      <c r="Q130" s="30"/>
      <c r="R130" s="30"/>
      <c r="S130" s="30"/>
      <c r="T130" s="30"/>
      <c r="U130" s="30">
        <f t="shared" si="61"/>
        <v>200</v>
      </c>
      <c r="V130" s="30"/>
      <c r="W130" s="30">
        <v>200</v>
      </c>
      <c r="X130" s="30">
        <f t="shared" si="62"/>
        <v>0</v>
      </c>
      <c r="Y130" s="30"/>
      <c r="Z130" s="30"/>
      <c r="AA130" s="30"/>
      <c r="AB130" s="30"/>
      <c r="AC130" s="31">
        <f t="shared" si="31"/>
        <v>1</v>
      </c>
      <c r="AD130" s="31" t="str">
        <f t="shared" si="32"/>
        <v xml:space="preserve"> </v>
      </c>
      <c r="AE130" s="31" t="str">
        <f t="shared" si="33"/>
        <v xml:space="preserve"> </v>
      </c>
      <c r="AF130" s="31" t="str">
        <f t="shared" si="34"/>
        <v xml:space="preserve"> </v>
      </c>
      <c r="AG130" s="31" t="str">
        <f t="shared" si="35"/>
        <v xml:space="preserve"> </v>
      </c>
      <c r="AH130" s="31">
        <f t="shared" si="36"/>
        <v>1</v>
      </c>
      <c r="AI130" s="31" t="str">
        <f t="shared" si="37"/>
        <v xml:space="preserve"> </v>
      </c>
      <c r="AJ130" s="31">
        <f t="shared" si="38"/>
        <v>1</v>
      </c>
      <c r="AK130" s="31" t="str">
        <f t="shared" si="39"/>
        <v xml:space="preserve"> </v>
      </c>
      <c r="AL130" s="31" t="str">
        <f t="shared" si="40"/>
        <v xml:space="preserve"> </v>
      </c>
      <c r="AM130" s="31" t="str">
        <f t="shared" si="41"/>
        <v xml:space="preserve"> </v>
      </c>
      <c r="AN130" s="31" t="str">
        <f t="shared" si="42"/>
        <v xml:space="preserve"> </v>
      </c>
      <c r="AO130" s="31" t="str">
        <f t="shared" si="43"/>
        <v xml:space="preserve"> </v>
      </c>
    </row>
    <row r="131" spans="1:41" s="32" customFormat="1" ht="22.5" customHeight="1">
      <c r="A131" s="28">
        <v>25</v>
      </c>
      <c r="B131" s="29" t="s">
        <v>27</v>
      </c>
      <c r="C131" s="30">
        <f t="shared" si="57"/>
        <v>386</v>
      </c>
      <c r="D131" s="30"/>
      <c r="E131" s="30"/>
      <c r="F131" s="30"/>
      <c r="G131" s="30"/>
      <c r="H131" s="30">
        <f t="shared" si="58"/>
        <v>386</v>
      </c>
      <c r="I131" s="30"/>
      <c r="J131" s="30">
        <v>386</v>
      </c>
      <c r="K131" s="30">
        <f t="shared" si="59"/>
        <v>0</v>
      </c>
      <c r="L131" s="30"/>
      <c r="M131" s="30"/>
      <c r="N131" s="30"/>
      <c r="O131" s="30"/>
      <c r="P131" s="30">
        <f t="shared" si="60"/>
        <v>318.83999999999997</v>
      </c>
      <c r="Q131" s="30"/>
      <c r="R131" s="30"/>
      <c r="S131" s="30"/>
      <c r="T131" s="30"/>
      <c r="U131" s="30">
        <f t="shared" si="61"/>
        <v>318.83999999999997</v>
      </c>
      <c r="V131" s="30"/>
      <c r="W131" s="30">
        <v>318.83999999999997</v>
      </c>
      <c r="X131" s="30">
        <f t="shared" si="62"/>
        <v>0</v>
      </c>
      <c r="Y131" s="30"/>
      <c r="Z131" s="30"/>
      <c r="AA131" s="30"/>
      <c r="AB131" s="30"/>
      <c r="AC131" s="31">
        <f t="shared" si="31"/>
        <v>0.8260103626943005</v>
      </c>
      <c r="AD131" s="31" t="str">
        <f t="shared" si="32"/>
        <v xml:space="preserve"> </v>
      </c>
      <c r="AE131" s="31" t="str">
        <f t="shared" si="33"/>
        <v xml:space="preserve"> </v>
      </c>
      <c r="AF131" s="31" t="str">
        <f t="shared" si="34"/>
        <v xml:space="preserve"> </v>
      </c>
      <c r="AG131" s="31" t="str">
        <f t="shared" si="35"/>
        <v xml:space="preserve"> </v>
      </c>
      <c r="AH131" s="31">
        <f t="shared" si="36"/>
        <v>0.8260103626943005</v>
      </c>
      <c r="AI131" s="31" t="str">
        <f t="shared" si="37"/>
        <v xml:space="preserve"> </v>
      </c>
      <c r="AJ131" s="31">
        <f t="shared" si="38"/>
        <v>0.8260103626943005</v>
      </c>
      <c r="AK131" s="31" t="str">
        <f t="shared" si="39"/>
        <v xml:space="preserve"> </v>
      </c>
      <c r="AL131" s="31" t="str">
        <f t="shared" si="40"/>
        <v xml:space="preserve"> </v>
      </c>
      <c r="AM131" s="31" t="str">
        <f t="shared" si="41"/>
        <v xml:space="preserve"> </v>
      </c>
      <c r="AN131" s="31" t="str">
        <f t="shared" si="42"/>
        <v xml:space="preserve"> </v>
      </c>
      <c r="AO131" s="31" t="str">
        <f t="shared" si="43"/>
        <v xml:space="preserve"> </v>
      </c>
    </row>
    <row r="132" spans="1:41" s="32" customFormat="1" ht="22.5" customHeight="1">
      <c r="A132" s="28">
        <v>26</v>
      </c>
      <c r="B132" s="29" t="s">
        <v>81</v>
      </c>
      <c r="C132" s="30">
        <f t="shared" si="57"/>
        <v>28</v>
      </c>
      <c r="D132" s="30"/>
      <c r="E132" s="30"/>
      <c r="F132" s="30"/>
      <c r="G132" s="30"/>
      <c r="H132" s="30">
        <f t="shared" si="58"/>
        <v>28</v>
      </c>
      <c r="I132" s="30"/>
      <c r="J132" s="30">
        <v>28</v>
      </c>
      <c r="K132" s="30">
        <f t="shared" si="59"/>
        <v>0</v>
      </c>
      <c r="L132" s="30"/>
      <c r="M132" s="30"/>
      <c r="N132" s="30"/>
      <c r="O132" s="30"/>
      <c r="P132" s="30">
        <f t="shared" si="60"/>
        <v>28</v>
      </c>
      <c r="Q132" s="30"/>
      <c r="R132" s="30"/>
      <c r="S132" s="30"/>
      <c r="T132" s="30"/>
      <c r="U132" s="30">
        <f t="shared" si="61"/>
        <v>28</v>
      </c>
      <c r="V132" s="30"/>
      <c r="W132" s="30">
        <v>28</v>
      </c>
      <c r="X132" s="30">
        <f t="shared" si="62"/>
        <v>0</v>
      </c>
      <c r="Y132" s="30"/>
      <c r="Z132" s="30"/>
      <c r="AA132" s="30"/>
      <c r="AB132" s="30"/>
      <c r="AC132" s="31">
        <f t="shared" si="31"/>
        <v>1</v>
      </c>
      <c r="AD132" s="31" t="str">
        <f t="shared" si="32"/>
        <v xml:space="preserve"> </v>
      </c>
      <c r="AE132" s="31" t="str">
        <f t="shared" si="33"/>
        <v xml:space="preserve"> </v>
      </c>
      <c r="AF132" s="31" t="str">
        <f t="shared" si="34"/>
        <v xml:space="preserve"> </v>
      </c>
      <c r="AG132" s="31" t="str">
        <f t="shared" si="35"/>
        <v xml:space="preserve"> </v>
      </c>
      <c r="AH132" s="31">
        <f t="shared" si="36"/>
        <v>1</v>
      </c>
      <c r="AI132" s="31" t="str">
        <f t="shared" si="37"/>
        <v xml:space="preserve"> </v>
      </c>
      <c r="AJ132" s="31">
        <f t="shared" si="38"/>
        <v>1</v>
      </c>
      <c r="AK132" s="31" t="str">
        <f t="shared" si="39"/>
        <v xml:space="preserve"> </v>
      </c>
      <c r="AL132" s="31" t="str">
        <f t="shared" si="40"/>
        <v xml:space="preserve"> </v>
      </c>
      <c r="AM132" s="31" t="str">
        <f t="shared" si="41"/>
        <v xml:space="preserve"> </v>
      </c>
      <c r="AN132" s="31" t="str">
        <f t="shared" si="42"/>
        <v xml:space="preserve"> </v>
      </c>
      <c r="AO132" s="31" t="str">
        <f t="shared" si="43"/>
        <v xml:space="preserve"> </v>
      </c>
    </row>
    <row r="133" spans="1:41" s="32" customFormat="1" ht="22.5" customHeight="1">
      <c r="A133" s="28">
        <v>27</v>
      </c>
      <c r="B133" s="29" t="s">
        <v>88</v>
      </c>
      <c r="C133" s="30">
        <f t="shared" si="51"/>
        <v>10</v>
      </c>
      <c r="D133" s="30"/>
      <c r="E133" s="30"/>
      <c r="F133" s="30"/>
      <c r="G133" s="30"/>
      <c r="H133" s="30">
        <f t="shared" si="52"/>
        <v>10</v>
      </c>
      <c r="I133" s="30"/>
      <c r="J133" s="30">
        <v>10</v>
      </c>
      <c r="K133" s="30">
        <f t="shared" si="53"/>
        <v>0</v>
      </c>
      <c r="L133" s="30"/>
      <c r="M133" s="30"/>
      <c r="N133" s="30"/>
      <c r="O133" s="30"/>
      <c r="P133" s="30">
        <f t="shared" si="54"/>
        <v>10</v>
      </c>
      <c r="Q133" s="30"/>
      <c r="R133" s="30"/>
      <c r="S133" s="30"/>
      <c r="T133" s="30"/>
      <c r="U133" s="30">
        <f t="shared" si="55"/>
        <v>10</v>
      </c>
      <c r="V133" s="30"/>
      <c r="W133" s="30">
        <v>10</v>
      </c>
      <c r="X133" s="30">
        <f t="shared" si="56"/>
        <v>0</v>
      </c>
      <c r="Y133" s="30"/>
      <c r="Z133" s="30"/>
      <c r="AA133" s="30"/>
      <c r="AB133" s="30"/>
      <c r="AC133" s="31">
        <f t="shared" si="31"/>
        <v>1</v>
      </c>
      <c r="AD133" s="31" t="str">
        <f t="shared" si="32"/>
        <v xml:space="preserve"> </v>
      </c>
      <c r="AE133" s="31" t="str">
        <f t="shared" si="33"/>
        <v xml:space="preserve"> </v>
      </c>
      <c r="AF133" s="31" t="str">
        <f t="shared" si="34"/>
        <v xml:space="preserve"> </v>
      </c>
      <c r="AG133" s="31" t="str">
        <f t="shared" si="35"/>
        <v xml:space="preserve"> </v>
      </c>
      <c r="AH133" s="31">
        <f t="shared" si="36"/>
        <v>1</v>
      </c>
      <c r="AI133" s="31" t="str">
        <f t="shared" si="37"/>
        <v xml:space="preserve"> </v>
      </c>
      <c r="AJ133" s="31">
        <f t="shared" si="38"/>
        <v>1</v>
      </c>
      <c r="AK133" s="31" t="str">
        <f t="shared" si="39"/>
        <v xml:space="preserve"> </v>
      </c>
      <c r="AL133" s="31" t="str">
        <f t="shared" si="40"/>
        <v xml:space="preserve"> </v>
      </c>
      <c r="AM133" s="31" t="str">
        <f t="shared" si="41"/>
        <v xml:space="preserve"> </v>
      </c>
      <c r="AN133" s="31" t="str">
        <f t="shared" si="42"/>
        <v xml:space="preserve"> </v>
      </c>
      <c r="AO133" s="31" t="str">
        <f t="shared" si="43"/>
        <v xml:space="preserve"> </v>
      </c>
    </row>
    <row r="134" spans="1:41" s="32" customFormat="1" ht="23.25" customHeight="1">
      <c r="A134" s="28">
        <v>28</v>
      </c>
      <c r="B134" s="29" t="s">
        <v>142</v>
      </c>
      <c r="C134" s="30">
        <f t="shared" ref="C134:C137" si="63">SUM(D134:H134)+K134+SUM(N134:O134)</f>
        <v>657</v>
      </c>
      <c r="D134" s="30"/>
      <c r="E134" s="30"/>
      <c r="F134" s="30"/>
      <c r="G134" s="30"/>
      <c r="H134" s="30">
        <f t="shared" ref="H134:H137" si="64">SUM(I134:J134)</f>
        <v>657</v>
      </c>
      <c r="I134" s="30">
        <v>657</v>
      </c>
      <c r="J134" s="30"/>
      <c r="K134" s="30">
        <f t="shared" ref="K134:K137" si="65">SUM(L134:M134)</f>
        <v>0</v>
      </c>
      <c r="L134" s="30"/>
      <c r="M134" s="30"/>
      <c r="N134" s="30"/>
      <c r="O134" s="30"/>
      <c r="P134" s="30">
        <f t="shared" ref="P134:P137" si="66">SUM(Q134:U134)+X134+SUM(AA134:AB134)</f>
        <v>2131.7739999999999</v>
      </c>
      <c r="Q134" s="30"/>
      <c r="R134" s="30"/>
      <c r="S134" s="30"/>
      <c r="T134" s="30"/>
      <c r="U134" s="30">
        <f t="shared" ref="U134:U137" si="67">SUM(V134:W134)</f>
        <v>2131.7739999999999</v>
      </c>
      <c r="V134" s="30">
        <v>2131.7739999999999</v>
      </c>
      <c r="W134" s="30"/>
      <c r="X134" s="30">
        <f t="shared" ref="X134:X137" si="68">SUM(Y134:Z134)</f>
        <v>0</v>
      </c>
      <c r="Y134" s="30"/>
      <c r="Z134" s="30"/>
      <c r="AA134" s="30"/>
      <c r="AB134" s="30"/>
      <c r="AC134" s="31">
        <f t="shared" si="31"/>
        <v>3.2447092846270928</v>
      </c>
      <c r="AD134" s="31" t="str">
        <f t="shared" si="32"/>
        <v xml:space="preserve"> </v>
      </c>
      <c r="AE134" s="31" t="str">
        <f t="shared" si="33"/>
        <v xml:space="preserve"> </v>
      </c>
      <c r="AF134" s="31" t="str">
        <f t="shared" si="34"/>
        <v xml:space="preserve"> </v>
      </c>
      <c r="AG134" s="31" t="str">
        <f t="shared" si="35"/>
        <v xml:space="preserve"> </v>
      </c>
      <c r="AH134" s="31">
        <f t="shared" si="36"/>
        <v>3.2447092846270928</v>
      </c>
      <c r="AI134" s="31">
        <f t="shared" si="37"/>
        <v>3.2447092846270928</v>
      </c>
      <c r="AJ134" s="31" t="str">
        <f t="shared" si="38"/>
        <v xml:space="preserve"> </v>
      </c>
      <c r="AK134" s="31" t="str">
        <f t="shared" si="39"/>
        <v xml:space="preserve"> </v>
      </c>
      <c r="AL134" s="31" t="str">
        <f t="shared" si="40"/>
        <v xml:space="preserve"> </v>
      </c>
      <c r="AM134" s="31" t="str">
        <f t="shared" si="41"/>
        <v xml:space="preserve"> </v>
      </c>
      <c r="AN134" s="31" t="str">
        <f t="shared" si="42"/>
        <v xml:space="preserve"> </v>
      </c>
      <c r="AO134" s="31" t="str">
        <f t="shared" si="43"/>
        <v xml:space="preserve"> </v>
      </c>
    </row>
    <row r="135" spans="1:41" s="32" customFormat="1" ht="23.25" customHeight="1">
      <c r="A135" s="28">
        <v>29</v>
      </c>
      <c r="B135" s="29" t="s">
        <v>164</v>
      </c>
      <c r="C135" s="30">
        <f t="shared" si="63"/>
        <v>3040</v>
      </c>
      <c r="D135" s="30"/>
      <c r="E135" s="30"/>
      <c r="F135" s="30"/>
      <c r="G135" s="30"/>
      <c r="H135" s="30">
        <f t="shared" si="64"/>
        <v>3040</v>
      </c>
      <c r="I135" s="30">
        <v>3040</v>
      </c>
      <c r="J135" s="30"/>
      <c r="K135" s="30">
        <f t="shared" si="65"/>
        <v>0</v>
      </c>
      <c r="L135" s="30"/>
      <c r="M135" s="30"/>
      <c r="N135" s="30"/>
      <c r="O135" s="30"/>
      <c r="P135" s="30">
        <f t="shared" si="66"/>
        <v>3040</v>
      </c>
      <c r="Q135" s="30"/>
      <c r="R135" s="30"/>
      <c r="S135" s="30"/>
      <c r="T135" s="30"/>
      <c r="U135" s="30">
        <f t="shared" si="67"/>
        <v>3040</v>
      </c>
      <c r="V135" s="30">
        <v>3040</v>
      </c>
      <c r="W135" s="30"/>
      <c r="X135" s="30">
        <f t="shared" si="68"/>
        <v>0</v>
      </c>
      <c r="Y135" s="30"/>
      <c r="Z135" s="30"/>
      <c r="AA135" s="30"/>
      <c r="AB135" s="30"/>
      <c r="AC135" s="31">
        <f t="shared" si="31"/>
        <v>1</v>
      </c>
      <c r="AD135" s="31" t="str">
        <f t="shared" si="32"/>
        <v xml:space="preserve"> </v>
      </c>
      <c r="AE135" s="31" t="str">
        <f t="shared" si="33"/>
        <v xml:space="preserve"> </v>
      </c>
      <c r="AF135" s="31" t="str">
        <f t="shared" si="34"/>
        <v xml:space="preserve"> </v>
      </c>
      <c r="AG135" s="31" t="str">
        <f t="shared" si="35"/>
        <v xml:space="preserve"> </v>
      </c>
      <c r="AH135" s="31">
        <f t="shared" si="36"/>
        <v>1</v>
      </c>
      <c r="AI135" s="31">
        <f t="shared" si="37"/>
        <v>1</v>
      </c>
      <c r="AJ135" s="31" t="str">
        <f t="shared" si="38"/>
        <v xml:space="preserve"> </v>
      </c>
      <c r="AK135" s="31" t="str">
        <f t="shared" si="39"/>
        <v xml:space="preserve"> </v>
      </c>
      <c r="AL135" s="31" t="str">
        <f t="shared" si="40"/>
        <v xml:space="preserve"> </v>
      </c>
      <c r="AM135" s="31" t="str">
        <f t="shared" si="41"/>
        <v xml:space="preserve"> </v>
      </c>
      <c r="AN135" s="31" t="str">
        <f t="shared" si="42"/>
        <v xml:space="preserve"> </v>
      </c>
      <c r="AO135" s="31" t="str">
        <f t="shared" si="43"/>
        <v xml:space="preserve"> </v>
      </c>
    </row>
    <row r="136" spans="1:41" s="32" customFormat="1" ht="36">
      <c r="A136" s="28">
        <v>30</v>
      </c>
      <c r="B136" s="29" t="s">
        <v>101</v>
      </c>
      <c r="C136" s="30">
        <f t="shared" si="63"/>
        <v>37398</v>
      </c>
      <c r="D136" s="30"/>
      <c r="E136" s="30"/>
      <c r="F136" s="30"/>
      <c r="G136" s="30"/>
      <c r="H136" s="30">
        <f t="shared" si="64"/>
        <v>0</v>
      </c>
      <c r="I136" s="30"/>
      <c r="J136" s="30"/>
      <c r="K136" s="30">
        <f t="shared" si="65"/>
        <v>37398</v>
      </c>
      <c r="L136" s="30">
        <v>37398</v>
      </c>
      <c r="M136" s="30"/>
      <c r="N136" s="30"/>
      <c r="O136" s="30"/>
      <c r="P136" s="30">
        <f t="shared" si="66"/>
        <v>21654.426197000001</v>
      </c>
      <c r="Q136" s="30"/>
      <c r="R136" s="30"/>
      <c r="S136" s="30"/>
      <c r="T136" s="30"/>
      <c r="U136" s="30">
        <f t="shared" si="67"/>
        <v>0</v>
      </c>
      <c r="V136" s="30"/>
      <c r="W136" s="30"/>
      <c r="X136" s="30">
        <f t="shared" si="68"/>
        <v>21654.426197000001</v>
      </c>
      <c r="Y136" s="30">
        <v>21654.426197000001</v>
      </c>
      <c r="Z136" s="30"/>
      <c r="AA136" s="30"/>
      <c r="AB136" s="30"/>
      <c r="AC136" s="31">
        <f t="shared" si="31"/>
        <v>0.57902631683512484</v>
      </c>
      <c r="AD136" s="31" t="str">
        <f t="shared" si="32"/>
        <v xml:space="preserve"> </v>
      </c>
      <c r="AE136" s="31" t="str">
        <f t="shared" si="33"/>
        <v xml:space="preserve"> </v>
      </c>
      <c r="AF136" s="31" t="str">
        <f t="shared" si="34"/>
        <v xml:space="preserve"> </v>
      </c>
      <c r="AG136" s="31" t="str">
        <f t="shared" si="35"/>
        <v xml:space="preserve"> </v>
      </c>
      <c r="AH136" s="31" t="str">
        <f t="shared" si="36"/>
        <v xml:space="preserve"> </v>
      </c>
      <c r="AI136" s="31" t="str">
        <f t="shared" si="37"/>
        <v xml:space="preserve"> </v>
      </c>
      <c r="AJ136" s="31" t="str">
        <f t="shared" si="38"/>
        <v xml:space="preserve"> </v>
      </c>
      <c r="AK136" s="31">
        <f t="shared" si="39"/>
        <v>0.57902631683512484</v>
      </c>
      <c r="AL136" s="31">
        <f t="shared" si="40"/>
        <v>0.57902631683512484</v>
      </c>
      <c r="AM136" s="31" t="str">
        <f t="shared" si="41"/>
        <v xml:space="preserve"> </v>
      </c>
      <c r="AN136" s="31" t="str">
        <f t="shared" si="42"/>
        <v xml:space="preserve"> </v>
      </c>
      <c r="AO136" s="31" t="str">
        <f t="shared" si="43"/>
        <v xml:space="preserve"> </v>
      </c>
    </row>
    <row r="137" spans="1:41" s="32" customFormat="1" ht="23.25" customHeight="1">
      <c r="A137" s="28">
        <v>31</v>
      </c>
      <c r="B137" s="29" t="s">
        <v>102</v>
      </c>
      <c r="C137" s="30">
        <f t="shared" si="63"/>
        <v>111980</v>
      </c>
      <c r="D137" s="30"/>
      <c r="E137" s="30"/>
      <c r="F137" s="30"/>
      <c r="G137" s="30"/>
      <c r="H137" s="30">
        <f t="shared" si="64"/>
        <v>0</v>
      </c>
      <c r="I137" s="30"/>
      <c r="J137" s="30"/>
      <c r="K137" s="30">
        <f t="shared" si="65"/>
        <v>111980</v>
      </c>
      <c r="L137" s="30">
        <v>111980</v>
      </c>
      <c r="M137" s="30"/>
      <c r="N137" s="30"/>
      <c r="O137" s="30"/>
      <c r="P137" s="30">
        <f t="shared" si="66"/>
        <v>47362.668301999998</v>
      </c>
      <c r="Q137" s="30"/>
      <c r="R137" s="30"/>
      <c r="S137" s="30"/>
      <c r="T137" s="30"/>
      <c r="U137" s="30">
        <f t="shared" si="67"/>
        <v>0</v>
      </c>
      <c r="V137" s="30"/>
      <c r="W137" s="30"/>
      <c r="X137" s="30">
        <f t="shared" si="68"/>
        <v>47362.668301999998</v>
      </c>
      <c r="Y137" s="30">
        <v>47362.668301999998</v>
      </c>
      <c r="Z137" s="30"/>
      <c r="AA137" s="30"/>
      <c r="AB137" s="30"/>
      <c r="AC137" s="31">
        <f t="shared" si="31"/>
        <v>0.42295649492766563</v>
      </c>
      <c r="AD137" s="31" t="str">
        <f t="shared" si="32"/>
        <v xml:space="preserve"> </v>
      </c>
      <c r="AE137" s="31" t="str">
        <f t="shared" si="33"/>
        <v xml:space="preserve"> </v>
      </c>
      <c r="AF137" s="31" t="str">
        <f t="shared" si="34"/>
        <v xml:space="preserve"> </v>
      </c>
      <c r="AG137" s="31" t="str">
        <f t="shared" si="35"/>
        <v xml:space="preserve"> </v>
      </c>
      <c r="AH137" s="31" t="str">
        <f t="shared" si="36"/>
        <v xml:space="preserve"> </v>
      </c>
      <c r="AI137" s="31" t="str">
        <f t="shared" si="37"/>
        <v xml:space="preserve"> </v>
      </c>
      <c r="AJ137" s="31" t="str">
        <f t="shared" si="38"/>
        <v xml:space="preserve"> </v>
      </c>
      <c r="AK137" s="31">
        <f t="shared" si="39"/>
        <v>0.42295649492766563</v>
      </c>
      <c r="AL137" s="31">
        <f t="shared" si="40"/>
        <v>0.42295649492766563</v>
      </c>
      <c r="AM137" s="31" t="str">
        <f t="shared" si="41"/>
        <v xml:space="preserve"> </v>
      </c>
      <c r="AN137" s="31" t="str">
        <f t="shared" si="42"/>
        <v xml:space="preserve"> </v>
      </c>
      <c r="AO137" s="31" t="str">
        <f t="shared" si="43"/>
        <v xml:space="preserve"> </v>
      </c>
    </row>
    <row r="138" spans="1:41" s="32" customFormat="1" ht="23.25" customHeight="1">
      <c r="A138" s="28">
        <v>32</v>
      </c>
      <c r="B138" s="29" t="s">
        <v>24</v>
      </c>
      <c r="C138" s="30">
        <f t="shared" ref="C138:C143" si="69">SUM(D138:H138)+K138+SUM(N138:O138)</f>
        <v>12094</v>
      </c>
      <c r="D138" s="30"/>
      <c r="E138" s="30"/>
      <c r="F138" s="30"/>
      <c r="G138" s="30"/>
      <c r="H138" s="30">
        <f t="shared" si="52"/>
        <v>0</v>
      </c>
      <c r="I138" s="30"/>
      <c r="J138" s="30"/>
      <c r="K138" s="30">
        <f t="shared" si="53"/>
        <v>12094</v>
      </c>
      <c r="L138" s="30">
        <v>12094</v>
      </c>
      <c r="M138" s="30"/>
      <c r="N138" s="30"/>
      <c r="O138" s="30"/>
      <c r="P138" s="30">
        <f t="shared" si="54"/>
        <v>15556.486273999999</v>
      </c>
      <c r="Q138" s="30"/>
      <c r="R138" s="30"/>
      <c r="S138" s="30"/>
      <c r="T138" s="30"/>
      <c r="U138" s="30">
        <f t="shared" si="55"/>
        <v>0</v>
      </c>
      <c r="V138" s="30"/>
      <c r="W138" s="30"/>
      <c r="X138" s="30">
        <f t="shared" si="56"/>
        <v>15556.486273999999</v>
      </c>
      <c r="Y138" s="30">
        <v>15556.486273999999</v>
      </c>
      <c r="Z138" s="30"/>
      <c r="AA138" s="30"/>
      <c r="AB138" s="30"/>
      <c r="AC138" s="31">
        <f t="shared" si="31"/>
        <v>1.2862978562923764</v>
      </c>
      <c r="AD138" s="31" t="str">
        <f t="shared" si="32"/>
        <v xml:space="preserve"> </v>
      </c>
      <c r="AE138" s="31" t="str">
        <f t="shared" si="33"/>
        <v xml:space="preserve"> </v>
      </c>
      <c r="AF138" s="31" t="str">
        <f t="shared" si="34"/>
        <v xml:space="preserve"> </v>
      </c>
      <c r="AG138" s="31" t="str">
        <f t="shared" si="35"/>
        <v xml:space="preserve"> </v>
      </c>
      <c r="AH138" s="31" t="str">
        <f t="shared" si="36"/>
        <v xml:space="preserve"> </v>
      </c>
      <c r="AI138" s="31" t="str">
        <f t="shared" si="37"/>
        <v xml:space="preserve"> </v>
      </c>
      <c r="AJ138" s="31" t="str">
        <f t="shared" si="38"/>
        <v xml:space="preserve"> </v>
      </c>
      <c r="AK138" s="31">
        <f t="shared" si="39"/>
        <v>1.2862978562923764</v>
      </c>
      <c r="AL138" s="31">
        <f t="shared" si="40"/>
        <v>1.2862978562923764</v>
      </c>
      <c r="AM138" s="31" t="str">
        <f t="shared" si="41"/>
        <v xml:space="preserve"> </v>
      </c>
      <c r="AN138" s="31" t="str">
        <f t="shared" si="42"/>
        <v xml:space="preserve"> </v>
      </c>
      <c r="AO138" s="31" t="str">
        <f t="shared" si="43"/>
        <v xml:space="preserve"> </v>
      </c>
    </row>
    <row r="139" spans="1:41" s="32" customFormat="1" ht="23.25" customHeight="1">
      <c r="A139" s="28">
        <v>33</v>
      </c>
      <c r="B139" s="29" t="s">
        <v>117</v>
      </c>
      <c r="C139" s="30">
        <f t="shared" si="69"/>
        <v>27000</v>
      </c>
      <c r="D139" s="30"/>
      <c r="E139" s="30"/>
      <c r="F139" s="30"/>
      <c r="G139" s="30"/>
      <c r="H139" s="30">
        <f t="shared" ref="H139:H140" si="70">SUM(I139:J139)</f>
        <v>0</v>
      </c>
      <c r="I139" s="30"/>
      <c r="J139" s="30"/>
      <c r="K139" s="30">
        <f t="shared" ref="K139:K140" si="71">SUM(L139:M139)</f>
        <v>27000</v>
      </c>
      <c r="L139" s="30">
        <v>27000</v>
      </c>
      <c r="M139" s="30"/>
      <c r="N139" s="30"/>
      <c r="O139" s="30"/>
      <c r="P139" s="30">
        <f t="shared" ref="P139:P140" si="72">SUM(Q139:U139)+X139+SUM(AA139:AB139)</f>
        <v>16003.740312</v>
      </c>
      <c r="Q139" s="30"/>
      <c r="R139" s="30"/>
      <c r="S139" s="30"/>
      <c r="T139" s="30"/>
      <c r="U139" s="30">
        <f t="shared" ref="U139:U140" si="73">SUM(V139:W139)</f>
        <v>0</v>
      </c>
      <c r="V139" s="30"/>
      <c r="W139" s="30"/>
      <c r="X139" s="30">
        <f t="shared" ref="X139:X140" si="74">SUM(Y139:Z139)</f>
        <v>16003.740312</v>
      </c>
      <c r="Y139" s="30">
        <v>16003.740312</v>
      </c>
      <c r="Z139" s="30"/>
      <c r="AA139" s="30"/>
      <c r="AB139" s="30"/>
      <c r="AC139" s="31">
        <f t="shared" si="31"/>
        <v>0.59273112266666661</v>
      </c>
      <c r="AD139" s="31" t="str">
        <f t="shared" si="32"/>
        <v xml:space="preserve"> </v>
      </c>
      <c r="AE139" s="31" t="str">
        <f t="shared" si="33"/>
        <v xml:space="preserve"> </v>
      </c>
      <c r="AF139" s="31" t="str">
        <f t="shared" si="34"/>
        <v xml:space="preserve"> </v>
      </c>
      <c r="AG139" s="31" t="str">
        <f t="shared" si="35"/>
        <v xml:space="preserve"> </v>
      </c>
      <c r="AH139" s="31" t="str">
        <f t="shared" si="36"/>
        <v xml:space="preserve"> </v>
      </c>
      <c r="AI139" s="31" t="str">
        <f t="shared" si="37"/>
        <v xml:space="preserve"> </v>
      </c>
      <c r="AJ139" s="31" t="str">
        <f t="shared" si="38"/>
        <v xml:space="preserve"> </v>
      </c>
      <c r="AK139" s="31">
        <f t="shared" si="39"/>
        <v>0.59273112266666661</v>
      </c>
      <c r="AL139" s="31">
        <f t="shared" si="40"/>
        <v>0.59273112266666661</v>
      </c>
      <c r="AM139" s="31" t="str">
        <f t="shared" si="41"/>
        <v xml:space="preserve"> </v>
      </c>
      <c r="AN139" s="31" t="str">
        <f t="shared" si="42"/>
        <v xml:space="preserve"> </v>
      </c>
      <c r="AO139" s="31" t="str">
        <f t="shared" si="43"/>
        <v xml:space="preserve"> </v>
      </c>
    </row>
    <row r="140" spans="1:41" s="32" customFormat="1" ht="23.25" customHeight="1">
      <c r="A140" s="28">
        <v>34</v>
      </c>
      <c r="B140" s="29" t="s">
        <v>156</v>
      </c>
      <c r="C140" s="30">
        <f t="shared" si="69"/>
        <v>732151</v>
      </c>
      <c r="D140" s="30"/>
      <c r="E140" s="30"/>
      <c r="F140" s="30"/>
      <c r="G140" s="30"/>
      <c r="H140" s="30">
        <f t="shared" si="70"/>
        <v>0</v>
      </c>
      <c r="I140" s="30"/>
      <c r="J140" s="30"/>
      <c r="K140" s="30">
        <f t="shared" si="71"/>
        <v>732151</v>
      </c>
      <c r="L140" s="30">
        <v>732151</v>
      </c>
      <c r="M140" s="30"/>
      <c r="N140" s="30"/>
      <c r="O140" s="30"/>
      <c r="P140" s="30">
        <f t="shared" si="72"/>
        <v>826644.91580899991</v>
      </c>
      <c r="Q140" s="30"/>
      <c r="R140" s="30"/>
      <c r="S140" s="30"/>
      <c r="T140" s="30"/>
      <c r="U140" s="30">
        <f t="shared" si="73"/>
        <v>0</v>
      </c>
      <c r="V140" s="30"/>
      <c r="W140" s="30"/>
      <c r="X140" s="30">
        <f t="shared" si="74"/>
        <v>826644.91580899991</v>
      </c>
      <c r="Y140" s="30">
        <v>826644.91580899991</v>
      </c>
      <c r="Z140" s="30"/>
      <c r="AA140" s="30"/>
      <c r="AB140" s="30"/>
      <c r="AC140" s="31">
        <f t="shared" ref="AC140:AC152" si="75">IFERROR(P140/C140," ")</f>
        <v>1.1290634251800515</v>
      </c>
      <c r="AD140" s="31" t="str">
        <f t="shared" ref="AD140:AD152" si="76">IFERROR(Q140/D140," ")</f>
        <v xml:space="preserve"> </v>
      </c>
      <c r="AE140" s="31" t="str">
        <f t="shared" ref="AE140:AE152" si="77">IFERROR(R140/E140," ")</f>
        <v xml:space="preserve"> </v>
      </c>
      <c r="AF140" s="31" t="str">
        <f t="shared" ref="AF140:AF152" si="78">IFERROR(S140/F140," ")</f>
        <v xml:space="preserve"> </v>
      </c>
      <c r="AG140" s="31" t="str">
        <f t="shared" ref="AG140:AG152" si="79">IFERROR(T140/G140," ")</f>
        <v xml:space="preserve"> </v>
      </c>
      <c r="AH140" s="31" t="str">
        <f t="shared" ref="AH140:AH152" si="80">IFERROR(U140/H140," ")</f>
        <v xml:space="preserve"> </v>
      </c>
      <c r="AI140" s="31" t="str">
        <f t="shared" ref="AI140:AI152" si="81">IFERROR(V140/I140," ")</f>
        <v xml:space="preserve"> </v>
      </c>
      <c r="AJ140" s="31" t="str">
        <f t="shared" ref="AJ140:AJ152" si="82">IFERROR(W140/J140," ")</f>
        <v xml:space="preserve"> </v>
      </c>
      <c r="AK140" s="31">
        <f t="shared" ref="AK140:AK152" si="83">IFERROR(X140/K140," ")</f>
        <v>1.1290634251800515</v>
      </c>
      <c r="AL140" s="31">
        <f t="shared" ref="AL140:AL152" si="84">IFERROR(Y140/L140," ")</f>
        <v>1.1290634251800515</v>
      </c>
      <c r="AM140" s="31" t="str">
        <f t="shared" ref="AM140:AM152" si="85">IFERROR(Z140/M140," ")</f>
        <v xml:space="preserve"> </v>
      </c>
      <c r="AN140" s="31" t="str">
        <f t="shared" ref="AN140:AN152" si="86">IFERROR(AA140/N140," ")</f>
        <v xml:space="preserve"> </v>
      </c>
      <c r="AO140" s="31" t="str">
        <f t="shared" ref="AO140:AO152" si="87">IFERROR(AB140/O140," ")</f>
        <v xml:space="preserve"> </v>
      </c>
    </row>
    <row r="141" spans="1:41" s="32" customFormat="1" ht="23.25" customHeight="1">
      <c r="A141" s="28">
        <v>35</v>
      </c>
      <c r="B141" s="29" t="s">
        <v>123</v>
      </c>
      <c r="C141" s="30">
        <f t="shared" ref="C141:C142" si="88">SUM(D141:H141)+K141+SUM(N141:O141)</f>
        <v>0</v>
      </c>
      <c r="D141" s="30"/>
      <c r="E141" s="30"/>
      <c r="F141" s="30"/>
      <c r="G141" s="30"/>
      <c r="H141" s="30">
        <f t="shared" si="52"/>
        <v>0</v>
      </c>
      <c r="I141" s="30"/>
      <c r="J141" s="30"/>
      <c r="K141" s="30">
        <f t="shared" si="53"/>
        <v>0</v>
      </c>
      <c r="L141" s="30"/>
      <c r="M141" s="30"/>
      <c r="N141" s="30"/>
      <c r="O141" s="30"/>
      <c r="P141" s="30">
        <f t="shared" si="54"/>
        <v>607.03899999999999</v>
      </c>
      <c r="Q141" s="30"/>
      <c r="R141" s="30"/>
      <c r="S141" s="30"/>
      <c r="T141" s="30"/>
      <c r="U141" s="30">
        <f t="shared" si="55"/>
        <v>0</v>
      </c>
      <c r="V141" s="30"/>
      <c r="W141" s="30"/>
      <c r="X141" s="30">
        <f t="shared" si="56"/>
        <v>607.03899999999999</v>
      </c>
      <c r="Y141" s="30">
        <v>607.03899999999999</v>
      </c>
      <c r="Z141" s="30"/>
      <c r="AA141" s="30"/>
      <c r="AB141" s="30"/>
      <c r="AC141" s="31" t="str">
        <f t="shared" si="75"/>
        <v xml:space="preserve"> </v>
      </c>
      <c r="AD141" s="31" t="str">
        <f t="shared" si="76"/>
        <v xml:space="preserve"> </v>
      </c>
      <c r="AE141" s="31" t="str">
        <f t="shared" si="77"/>
        <v xml:space="preserve"> </v>
      </c>
      <c r="AF141" s="31" t="str">
        <f t="shared" si="78"/>
        <v xml:space="preserve"> </v>
      </c>
      <c r="AG141" s="31" t="str">
        <f t="shared" si="79"/>
        <v xml:space="preserve"> </v>
      </c>
      <c r="AH141" s="31" t="str">
        <f t="shared" si="80"/>
        <v xml:space="preserve"> </v>
      </c>
      <c r="AI141" s="31" t="str">
        <f t="shared" si="81"/>
        <v xml:space="preserve"> </v>
      </c>
      <c r="AJ141" s="31" t="str">
        <f t="shared" si="82"/>
        <v xml:space="preserve"> </v>
      </c>
      <c r="AK141" s="31" t="str">
        <f t="shared" si="83"/>
        <v xml:space="preserve"> </v>
      </c>
      <c r="AL141" s="31" t="str">
        <f t="shared" si="84"/>
        <v xml:space="preserve"> </v>
      </c>
      <c r="AM141" s="31" t="str">
        <f t="shared" si="85"/>
        <v xml:space="preserve"> </v>
      </c>
      <c r="AN141" s="31" t="str">
        <f t="shared" si="86"/>
        <v xml:space="preserve"> </v>
      </c>
      <c r="AO141" s="31" t="str">
        <f t="shared" si="87"/>
        <v xml:space="preserve"> </v>
      </c>
    </row>
    <row r="142" spans="1:41" s="32" customFormat="1" ht="23.25" customHeight="1">
      <c r="A142" s="28">
        <v>36</v>
      </c>
      <c r="B142" s="29" t="s">
        <v>157</v>
      </c>
      <c r="C142" s="30">
        <f t="shared" si="88"/>
        <v>0</v>
      </c>
      <c r="D142" s="30"/>
      <c r="E142" s="30"/>
      <c r="F142" s="30"/>
      <c r="G142" s="30"/>
      <c r="H142" s="30">
        <f t="shared" si="52"/>
        <v>0</v>
      </c>
      <c r="I142" s="30"/>
      <c r="J142" s="30"/>
      <c r="K142" s="30">
        <f t="shared" si="53"/>
        <v>0</v>
      </c>
      <c r="L142" s="30"/>
      <c r="M142" s="30"/>
      <c r="N142" s="30"/>
      <c r="O142" s="30"/>
      <c r="P142" s="30">
        <f t="shared" si="54"/>
        <v>3507.0238880000002</v>
      </c>
      <c r="Q142" s="30"/>
      <c r="R142" s="30"/>
      <c r="S142" s="30"/>
      <c r="T142" s="30"/>
      <c r="U142" s="30">
        <f t="shared" si="55"/>
        <v>0</v>
      </c>
      <c r="V142" s="30"/>
      <c r="W142" s="30"/>
      <c r="X142" s="30">
        <f t="shared" si="56"/>
        <v>3507.0238880000002</v>
      </c>
      <c r="Y142" s="30">
        <v>3507.0238880000002</v>
      </c>
      <c r="Z142" s="30"/>
      <c r="AA142" s="30"/>
      <c r="AB142" s="30"/>
      <c r="AC142" s="31" t="str">
        <f t="shared" si="75"/>
        <v xml:space="preserve"> </v>
      </c>
      <c r="AD142" s="31" t="str">
        <f t="shared" si="76"/>
        <v xml:space="preserve"> </v>
      </c>
      <c r="AE142" s="31" t="str">
        <f t="shared" si="77"/>
        <v xml:space="preserve"> </v>
      </c>
      <c r="AF142" s="31" t="str">
        <f t="shared" si="78"/>
        <v xml:space="preserve"> </v>
      </c>
      <c r="AG142" s="31" t="str">
        <f t="shared" si="79"/>
        <v xml:space="preserve"> </v>
      </c>
      <c r="AH142" s="31" t="str">
        <f t="shared" si="80"/>
        <v xml:space="preserve"> </v>
      </c>
      <c r="AI142" s="31" t="str">
        <f t="shared" si="81"/>
        <v xml:space="preserve"> </v>
      </c>
      <c r="AJ142" s="31" t="str">
        <f t="shared" si="82"/>
        <v xml:space="preserve"> </v>
      </c>
      <c r="AK142" s="31" t="str">
        <f t="shared" si="83"/>
        <v xml:space="preserve"> </v>
      </c>
      <c r="AL142" s="31" t="str">
        <f t="shared" si="84"/>
        <v xml:space="preserve"> </v>
      </c>
      <c r="AM142" s="31" t="str">
        <f t="shared" si="85"/>
        <v xml:space="preserve"> </v>
      </c>
      <c r="AN142" s="31" t="str">
        <f t="shared" si="86"/>
        <v xml:space="preserve"> </v>
      </c>
      <c r="AO142" s="31" t="str">
        <f t="shared" si="87"/>
        <v xml:space="preserve"> </v>
      </c>
    </row>
    <row r="143" spans="1:41" s="32" customFormat="1" ht="23.25" customHeight="1">
      <c r="A143" s="28">
        <v>37</v>
      </c>
      <c r="B143" s="29" t="s">
        <v>105</v>
      </c>
      <c r="C143" s="30">
        <f t="shared" si="69"/>
        <v>18000</v>
      </c>
      <c r="D143" s="30"/>
      <c r="E143" s="30"/>
      <c r="F143" s="30"/>
      <c r="G143" s="30"/>
      <c r="H143" s="30">
        <f t="shared" ref="H143" si="89">SUM(I143:J143)</f>
        <v>0</v>
      </c>
      <c r="I143" s="30"/>
      <c r="J143" s="30"/>
      <c r="K143" s="30">
        <f t="shared" ref="K143" si="90">SUM(L143:M143)</f>
        <v>18000</v>
      </c>
      <c r="L143" s="30">
        <v>18000</v>
      </c>
      <c r="M143" s="30"/>
      <c r="N143" s="30"/>
      <c r="O143" s="30"/>
      <c r="P143" s="30">
        <f t="shared" ref="P143" si="91">SUM(Q143:U143)+X143+SUM(AA143:AB143)</f>
        <v>16259.094551</v>
      </c>
      <c r="Q143" s="30"/>
      <c r="R143" s="30"/>
      <c r="S143" s="30"/>
      <c r="T143" s="30"/>
      <c r="U143" s="30">
        <f t="shared" ref="U143" si="92">SUM(V143:W143)</f>
        <v>0</v>
      </c>
      <c r="V143" s="30"/>
      <c r="W143" s="30"/>
      <c r="X143" s="30">
        <f t="shared" ref="X143" si="93">SUM(Y143:Z143)</f>
        <v>16259.094551</v>
      </c>
      <c r="Y143" s="30">
        <v>16259.094551</v>
      </c>
      <c r="Z143" s="30"/>
      <c r="AA143" s="30"/>
      <c r="AB143" s="30"/>
      <c r="AC143" s="31">
        <f t="shared" si="75"/>
        <v>0.90328303061111115</v>
      </c>
      <c r="AD143" s="31" t="str">
        <f t="shared" si="76"/>
        <v xml:space="preserve"> </v>
      </c>
      <c r="AE143" s="31" t="str">
        <f t="shared" si="77"/>
        <v xml:space="preserve"> </v>
      </c>
      <c r="AF143" s="31" t="str">
        <f t="shared" si="78"/>
        <v xml:space="preserve"> </v>
      </c>
      <c r="AG143" s="31" t="str">
        <f t="shared" si="79"/>
        <v xml:space="preserve"> </v>
      </c>
      <c r="AH143" s="31" t="str">
        <f t="shared" si="80"/>
        <v xml:space="preserve"> </v>
      </c>
      <c r="AI143" s="31" t="str">
        <f t="shared" si="81"/>
        <v xml:space="preserve"> </v>
      </c>
      <c r="AJ143" s="31" t="str">
        <f t="shared" si="82"/>
        <v xml:space="preserve"> </v>
      </c>
      <c r="AK143" s="31">
        <f t="shared" si="83"/>
        <v>0.90328303061111115</v>
      </c>
      <c r="AL143" s="31">
        <f t="shared" si="84"/>
        <v>0.90328303061111115</v>
      </c>
      <c r="AM143" s="31" t="str">
        <f t="shared" si="85"/>
        <v xml:space="preserve"> </v>
      </c>
      <c r="AN143" s="31" t="str">
        <f t="shared" si="86"/>
        <v xml:space="preserve"> </v>
      </c>
      <c r="AO143" s="31" t="str">
        <f t="shared" si="87"/>
        <v xml:space="preserve"> </v>
      </c>
    </row>
    <row r="144" spans="1:41" s="32" customFormat="1" ht="23.25" customHeight="1">
      <c r="A144" s="28">
        <v>38</v>
      </c>
      <c r="B144" s="29" t="s">
        <v>142</v>
      </c>
      <c r="C144" s="30">
        <f t="shared" ref="C144" si="94">SUM(D144:H144)+K144+SUM(N144:O144)</f>
        <v>78549</v>
      </c>
      <c r="D144" s="30"/>
      <c r="E144" s="30"/>
      <c r="F144" s="30"/>
      <c r="G144" s="30"/>
      <c r="H144" s="30">
        <f t="shared" ref="H144" si="95">SUM(I144:J144)</f>
        <v>0</v>
      </c>
      <c r="I144" s="30"/>
      <c r="J144" s="30"/>
      <c r="K144" s="30">
        <f t="shared" ref="K144" si="96">SUM(L144:M144)</f>
        <v>78549</v>
      </c>
      <c r="L144" s="30">
        <v>78549</v>
      </c>
      <c r="M144" s="30"/>
      <c r="N144" s="30"/>
      <c r="O144" s="30"/>
      <c r="P144" s="30">
        <f t="shared" ref="P144" si="97">SUM(Q144:U144)+X144+SUM(AA144:AB144)</f>
        <v>73441.484999999986</v>
      </c>
      <c r="Q144" s="30"/>
      <c r="R144" s="30"/>
      <c r="S144" s="30"/>
      <c r="T144" s="30"/>
      <c r="U144" s="30">
        <f t="shared" ref="U144" si="98">SUM(V144:W144)</f>
        <v>0</v>
      </c>
      <c r="V144" s="30"/>
      <c r="W144" s="30"/>
      <c r="X144" s="30">
        <f t="shared" ref="X144" si="99">SUM(Y144:Z144)</f>
        <v>73441.484999999986</v>
      </c>
      <c r="Y144" s="30">
        <v>73441.484999999986</v>
      </c>
      <c r="Z144" s="30"/>
      <c r="AA144" s="30"/>
      <c r="AB144" s="30"/>
      <c r="AC144" s="31">
        <f t="shared" si="75"/>
        <v>0.93497670244051467</v>
      </c>
      <c r="AD144" s="31" t="str">
        <f t="shared" si="76"/>
        <v xml:space="preserve"> </v>
      </c>
      <c r="AE144" s="31" t="str">
        <f t="shared" si="77"/>
        <v xml:space="preserve"> </v>
      </c>
      <c r="AF144" s="31" t="str">
        <f t="shared" si="78"/>
        <v xml:space="preserve"> </v>
      </c>
      <c r="AG144" s="31" t="str">
        <f t="shared" si="79"/>
        <v xml:space="preserve"> </v>
      </c>
      <c r="AH144" s="31" t="str">
        <f t="shared" si="80"/>
        <v xml:space="preserve"> </v>
      </c>
      <c r="AI144" s="31" t="str">
        <f t="shared" si="81"/>
        <v xml:space="preserve"> </v>
      </c>
      <c r="AJ144" s="31" t="str">
        <f t="shared" si="82"/>
        <v xml:space="preserve"> </v>
      </c>
      <c r="AK144" s="31">
        <f t="shared" si="83"/>
        <v>0.93497670244051467</v>
      </c>
      <c r="AL144" s="31">
        <f t="shared" si="84"/>
        <v>0.93497670244051467</v>
      </c>
      <c r="AM144" s="31" t="str">
        <f t="shared" si="85"/>
        <v xml:space="preserve"> </v>
      </c>
      <c r="AN144" s="31" t="str">
        <f t="shared" si="86"/>
        <v xml:space="preserve"> </v>
      </c>
      <c r="AO144" s="31" t="str">
        <f t="shared" si="87"/>
        <v xml:space="preserve"> </v>
      </c>
    </row>
    <row r="145" spans="1:41" s="32" customFormat="1" ht="23.25" customHeight="1">
      <c r="A145" s="28">
        <v>39</v>
      </c>
      <c r="B145" s="29" t="s">
        <v>163</v>
      </c>
      <c r="C145" s="30">
        <f t="shared" ref="C145" si="100">SUM(D145:H145)+K145+SUM(N145:O145)</f>
        <v>103765</v>
      </c>
      <c r="D145" s="30"/>
      <c r="E145" s="30"/>
      <c r="F145" s="30"/>
      <c r="G145" s="30"/>
      <c r="H145" s="30">
        <f t="shared" si="52"/>
        <v>0</v>
      </c>
      <c r="I145" s="30"/>
      <c r="J145" s="30"/>
      <c r="K145" s="30">
        <f t="shared" si="53"/>
        <v>103765</v>
      </c>
      <c r="L145" s="30">
        <v>103765</v>
      </c>
      <c r="M145" s="30"/>
      <c r="N145" s="30"/>
      <c r="O145" s="30"/>
      <c r="P145" s="30">
        <f t="shared" si="54"/>
        <v>0</v>
      </c>
      <c r="Q145" s="30"/>
      <c r="R145" s="30"/>
      <c r="S145" s="30"/>
      <c r="T145" s="30"/>
      <c r="U145" s="30">
        <f t="shared" si="55"/>
        <v>0</v>
      </c>
      <c r="V145" s="30"/>
      <c r="W145" s="30"/>
      <c r="X145" s="30">
        <f t="shared" si="56"/>
        <v>0</v>
      </c>
      <c r="Y145" s="30"/>
      <c r="Z145" s="30"/>
      <c r="AA145" s="30"/>
      <c r="AB145" s="30"/>
      <c r="AC145" s="31">
        <f t="shared" si="75"/>
        <v>0</v>
      </c>
      <c r="AD145" s="31" t="str">
        <f t="shared" si="76"/>
        <v xml:space="preserve"> </v>
      </c>
      <c r="AE145" s="31" t="str">
        <f t="shared" si="77"/>
        <v xml:space="preserve"> </v>
      </c>
      <c r="AF145" s="31" t="str">
        <f t="shared" si="78"/>
        <v xml:space="preserve"> </v>
      </c>
      <c r="AG145" s="31" t="str">
        <f t="shared" si="79"/>
        <v xml:space="preserve"> </v>
      </c>
      <c r="AH145" s="31" t="str">
        <f t="shared" si="80"/>
        <v xml:space="preserve"> </v>
      </c>
      <c r="AI145" s="31" t="str">
        <f t="shared" si="81"/>
        <v xml:space="preserve"> </v>
      </c>
      <c r="AJ145" s="31" t="str">
        <f t="shared" si="82"/>
        <v xml:space="preserve"> </v>
      </c>
      <c r="AK145" s="31">
        <f t="shared" si="83"/>
        <v>0</v>
      </c>
      <c r="AL145" s="31">
        <f t="shared" si="84"/>
        <v>0</v>
      </c>
      <c r="AM145" s="31" t="str">
        <f t="shared" si="85"/>
        <v xml:space="preserve"> </v>
      </c>
      <c r="AN145" s="31" t="str">
        <f t="shared" si="86"/>
        <v xml:space="preserve"> </v>
      </c>
      <c r="AO145" s="31" t="str">
        <f t="shared" si="87"/>
        <v xml:space="preserve"> </v>
      </c>
    </row>
    <row r="146" spans="1:41" s="16" customFormat="1" ht="34.200000000000003">
      <c r="A146" s="27" t="s">
        <v>4</v>
      </c>
      <c r="B146" s="24" t="s">
        <v>106</v>
      </c>
      <c r="C146" s="30">
        <f t="shared" si="44"/>
        <v>0</v>
      </c>
      <c r="D146" s="25"/>
      <c r="E146" s="25"/>
      <c r="F146" s="25"/>
      <c r="G146" s="25"/>
      <c r="H146" s="25">
        <f>SUM(I146:J146)</f>
        <v>0</v>
      </c>
      <c r="I146" s="25"/>
      <c r="J146" s="25"/>
      <c r="K146" s="25">
        <f>SUM(L146:M146)</f>
        <v>0</v>
      </c>
      <c r="L146" s="25"/>
      <c r="M146" s="25"/>
      <c r="N146" s="25"/>
      <c r="O146" s="25"/>
      <c r="P146" s="35">
        <f t="shared" si="47"/>
        <v>705.405348</v>
      </c>
      <c r="Q146" s="25"/>
      <c r="R146" s="25"/>
      <c r="S146" s="25">
        <v>705.405348</v>
      </c>
      <c r="T146" s="25"/>
      <c r="U146" s="35">
        <f t="shared" si="48"/>
        <v>0</v>
      </c>
      <c r="V146" s="25"/>
      <c r="W146" s="25"/>
      <c r="X146" s="35">
        <f t="shared" si="49"/>
        <v>0</v>
      </c>
      <c r="Y146" s="25"/>
      <c r="Z146" s="25"/>
      <c r="AA146" s="25"/>
      <c r="AB146" s="25"/>
      <c r="AC146" s="31" t="str">
        <f t="shared" si="75"/>
        <v xml:space="preserve"> </v>
      </c>
      <c r="AD146" s="31" t="str">
        <f t="shared" si="76"/>
        <v xml:space="preserve"> </v>
      </c>
      <c r="AE146" s="31" t="str">
        <f t="shared" si="77"/>
        <v xml:space="preserve"> </v>
      </c>
      <c r="AF146" s="31" t="str">
        <f t="shared" si="78"/>
        <v xml:space="preserve"> </v>
      </c>
      <c r="AG146" s="31" t="str">
        <f t="shared" si="79"/>
        <v xml:space="preserve"> </v>
      </c>
      <c r="AH146" s="31" t="str">
        <f t="shared" si="80"/>
        <v xml:space="preserve"> </v>
      </c>
      <c r="AI146" s="31" t="str">
        <f t="shared" si="81"/>
        <v xml:space="preserve"> </v>
      </c>
      <c r="AJ146" s="31" t="str">
        <f t="shared" si="82"/>
        <v xml:space="preserve"> </v>
      </c>
      <c r="AK146" s="31" t="str">
        <f t="shared" si="83"/>
        <v xml:space="preserve"> </v>
      </c>
      <c r="AL146" s="31" t="str">
        <f t="shared" si="84"/>
        <v xml:space="preserve"> </v>
      </c>
      <c r="AM146" s="31" t="str">
        <f t="shared" si="85"/>
        <v xml:space="preserve"> </v>
      </c>
      <c r="AN146" s="31" t="str">
        <f t="shared" si="86"/>
        <v xml:space="preserve"> </v>
      </c>
      <c r="AO146" s="31" t="str">
        <f t="shared" si="87"/>
        <v xml:space="preserve"> </v>
      </c>
    </row>
    <row r="147" spans="1:41" s="16" customFormat="1" ht="26.25" customHeight="1">
      <c r="A147" s="27" t="s">
        <v>6</v>
      </c>
      <c r="B147" s="24" t="s">
        <v>107</v>
      </c>
      <c r="C147" s="30">
        <f t="shared" si="44"/>
        <v>1000</v>
      </c>
      <c r="D147" s="25"/>
      <c r="E147" s="25"/>
      <c r="F147" s="25"/>
      <c r="G147" s="25">
        <v>1000</v>
      </c>
      <c r="H147" s="25">
        <f t="shared" ref="H147:H152" si="101">SUM(I147:J147)</f>
        <v>0</v>
      </c>
      <c r="I147" s="25"/>
      <c r="J147" s="25"/>
      <c r="K147" s="25">
        <f t="shared" ref="K147:K152" si="102">SUM(L147:M147)</f>
        <v>0</v>
      </c>
      <c r="L147" s="25"/>
      <c r="M147" s="25"/>
      <c r="N147" s="25"/>
      <c r="O147" s="25"/>
      <c r="P147" s="35">
        <f t="shared" si="47"/>
        <v>1000</v>
      </c>
      <c r="Q147" s="25"/>
      <c r="R147" s="25"/>
      <c r="S147" s="25"/>
      <c r="T147" s="25">
        <v>1000</v>
      </c>
      <c r="U147" s="35">
        <f t="shared" si="48"/>
        <v>0</v>
      </c>
      <c r="V147" s="25"/>
      <c r="W147" s="25"/>
      <c r="X147" s="35">
        <f t="shared" si="49"/>
        <v>0</v>
      </c>
      <c r="Y147" s="25"/>
      <c r="Z147" s="25"/>
      <c r="AA147" s="25"/>
      <c r="AB147" s="25"/>
      <c r="AC147" s="31">
        <f t="shared" si="75"/>
        <v>1</v>
      </c>
      <c r="AD147" s="31" t="str">
        <f t="shared" si="76"/>
        <v xml:space="preserve"> </v>
      </c>
      <c r="AE147" s="31" t="str">
        <f t="shared" si="77"/>
        <v xml:space="preserve"> </v>
      </c>
      <c r="AF147" s="31" t="str">
        <f t="shared" si="78"/>
        <v xml:space="preserve"> </v>
      </c>
      <c r="AG147" s="31">
        <f t="shared" si="79"/>
        <v>1</v>
      </c>
      <c r="AH147" s="31" t="str">
        <f t="shared" si="80"/>
        <v xml:space="preserve"> </v>
      </c>
      <c r="AI147" s="31" t="str">
        <f t="shared" si="81"/>
        <v xml:space="preserve"> </v>
      </c>
      <c r="AJ147" s="31" t="str">
        <f t="shared" si="82"/>
        <v xml:space="preserve"> </v>
      </c>
      <c r="AK147" s="31" t="str">
        <f t="shared" si="83"/>
        <v xml:space="preserve"> </v>
      </c>
      <c r="AL147" s="31" t="str">
        <f t="shared" si="84"/>
        <v xml:space="preserve"> </v>
      </c>
      <c r="AM147" s="31" t="str">
        <f t="shared" si="85"/>
        <v xml:space="preserve"> </v>
      </c>
      <c r="AN147" s="31" t="str">
        <f t="shared" si="86"/>
        <v xml:space="preserve"> </v>
      </c>
      <c r="AO147" s="31" t="str">
        <f t="shared" si="87"/>
        <v xml:space="preserve"> </v>
      </c>
    </row>
    <row r="148" spans="1:41" s="16" customFormat="1" ht="18" customHeight="1">
      <c r="A148" s="27" t="s">
        <v>7</v>
      </c>
      <c r="B148" s="24" t="s">
        <v>108</v>
      </c>
      <c r="C148" s="30">
        <f>C149</f>
        <v>433.375</v>
      </c>
      <c r="D148" s="30">
        <f t="shared" ref="D148:AB148" si="103">D149</f>
        <v>0</v>
      </c>
      <c r="E148" s="30">
        <f t="shared" si="103"/>
        <v>433.375</v>
      </c>
      <c r="F148" s="30">
        <f t="shared" si="103"/>
        <v>0</v>
      </c>
      <c r="G148" s="30">
        <f t="shared" si="103"/>
        <v>0</v>
      </c>
      <c r="H148" s="30">
        <f t="shared" si="103"/>
        <v>0</v>
      </c>
      <c r="I148" s="30">
        <f t="shared" si="103"/>
        <v>0</v>
      </c>
      <c r="J148" s="30">
        <f t="shared" si="103"/>
        <v>0</v>
      </c>
      <c r="K148" s="30">
        <f t="shared" si="103"/>
        <v>0</v>
      </c>
      <c r="L148" s="30">
        <f t="shared" si="103"/>
        <v>0</v>
      </c>
      <c r="M148" s="30">
        <f t="shared" si="103"/>
        <v>0</v>
      </c>
      <c r="N148" s="30">
        <f t="shared" si="103"/>
        <v>0</v>
      </c>
      <c r="O148" s="30">
        <f t="shared" si="103"/>
        <v>0</v>
      </c>
      <c r="P148" s="30">
        <f t="shared" si="103"/>
        <v>433.375</v>
      </c>
      <c r="Q148" s="30">
        <f t="shared" si="103"/>
        <v>0</v>
      </c>
      <c r="R148" s="30">
        <f t="shared" si="103"/>
        <v>433.375</v>
      </c>
      <c r="S148" s="30">
        <f t="shared" si="103"/>
        <v>0</v>
      </c>
      <c r="T148" s="30">
        <f t="shared" si="103"/>
        <v>0</v>
      </c>
      <c r="U148" s="30">
        <f t="shared" si="103"/>
        <v>0</v>
      </c>
      <c r="V148" s="30">
        <f t="shared" si="103"/>
        <v>0</v>
      </c>
      <c r="W148" s="30">
        <f t="shared" si="103"/>
        <v>0</v>
      </c>
      <c r="X148" s="30">
        <f t="shared" si="103"/>
        <v>0</v>
      </c>
      <c r="Y148" s="30">
        <f t="shared" si="103"/>
        <v>0</v>
      </c>
      <c r="Z148" s="30">
        <f t="shared" si="103"/>
        <v>0</v>
      </c>
      <c r="AA148" s="30">
        <f t="shared" si="103"/>
        <v>0</v>
      </c>
      <c r="AB148" s="30">
        <f t="shared" si="103"/>
        <v>0</v>
      </c>
      <c r="AC148" s="31">
        <f t="shared" si="75"/>
        <v>1</v>
      </c>
      <c r="AD148" s="31" t="str">
        <f t="shared" si="76"/>
        <v xml:space="preserve"> </v>
      </c>
      <c r="AE148" s="31">
        <f t="shared" si="77"/>
        <v>1</v>
      </c>
      <c r="AF148" s="31" t="str">
        <f t="shared" si="78"/>
        <v xml:space="preserve"> </v>
      </c>
      <c r="AG148" s="31" t="str">
        <f t="shared" si="79"/>
        <v xml:space="preserve"> </v>
      </c>
      <c r="AH148" s="31" t="str">
        <f t="shared" si="80"/>
        <v xml:space="preserve"> </v>
      </c>
      <c r="AI148" s="31" t="str">
        <f t="shared" si="81"/>
        <v xml:space="preserve"> </v>
      </c>
      <c r="AJ148" s="31" t="str">
        <f t="shared" si="82"/>
        <v xml:space="preserve"> </v>
      </c>
      <c r="AK148" s="31" t="str">
        <f t="shared" si="83"/>
        <v xml:space="preserve"> </v>
      </c>
      <c r="AL148" s="31" t="str">
        <f t="shared" si="84"/>
        <v xml:space="preserve"> </v>
      </c>
      <c r="AM148" s="31" t="str">
        <f t="shared" si="85"/>
        <v xml:space="preserve"> </v>
      </c>
      <c r="AN148" s="31" t="str">
        <f t="shared" si="86"/>
        <v xml:space="preserve"> </v>
      </c>
      <c r="AO148" s="31" t="str">
        <f t="shared" si="87"/>
        <v xml:space="preserve"> </v>
      </c>
    </row>
    <row r="149" spans="1:41" s="16" customFormat="1" ht="14.25" customHeight="1">
      <c r="A149" s="36"/>
      <c r="B149" s="37" t="s">
        <v>135</v>
      </c>
      <c r="C149" s="30">
        <f t="shared" ref="C149" si="104">SUM(D149:H149)+K149+SUM(N149:O149)</f>
        <v>433.375</v>
      </c>
      <c r="D149" s="38"/>
      <c r="E149" s="38">
        <v>433.375</v>
      </c>
      <c r="F149" s="38"/>
      <c r="G149" s="38"/>
      <c r="H149" s="38">
        <f t="shared" ref="H149" si="105">SUM(I149:J149)</f>
        <v>0</v>
      </c>
      <c r="I149" s="38"/>
      <c r="J149" s="38"/>
      <c r="K149" s="38">
        <f t="shared" ref="K149" si="106">SUM(L149:M149)</f>
        <v>0</v>
      </c>
      <c r="L149" s="38"/>
      <c r="M149" s="38"/>
      <c r="N149" s="38"/>
      <c r="O149" s="38"/>
      <c r="P149" s="30">
        <f t="shared" ref="P149" si="107">SUM(Q149:U149)+X149+SUM(AA149:AB149)</f>
        <v>433.375</v>
      </c>
      <c r="Q149" s="38"/>
      <c r="R149" s="38">
        <v>433.375</v>
      </c>
      <c r="S149" s="38"/>
      <c r="T149" s="38"/>
      <c r="U149" s="30">
        <f t="shared" ref="U149" si="108">SUM(V149:W149)</f>
        <v>0</v>
      </c>
      <c r="V149" s="38"/>
      <c r="W149" s="38"/>
      <c r="X149" s="30">
        <f t="shared" ref="X149" si="109">SUM(Y149:Z149)</f>
        <v>0</v>
      </c>
      <c r="Y149" s="38"/>
      <c r="Z149" s="38"/>
      <c r="AA149" s="38"/>
      <c r="AB149" s="38"/>
      <c r="AC149" s="31">
        <f t="shared" si="75"/>
        <v>1</v>
      </c>
      <c r="AD149" s="31" t="str">
        <f t="shared" si="76"/>
        <v xml:space="preserve"> </v>
      </c>
      <c r="AE149" s="31">
        <f t="shared" si="77"/>
        <v>1</v>
      </c>
      <c r="AF149" s="31" t="str">
        <f t="shared" si="78"/>
        <v xml:space="preserve"> </v>
      </c>
      <c r="AG149" s="31" t="str">
        <f t="shared" si="79"/>
        <v xml:space="preserve"> </v>
      </c>
      <c r="AH149" s="31" t="str">
        <f t="shared" si="80"/>
        <v xml:space="preserve"> </v>
      </c>
      <c r="AI149" s="31" t="str">
        <f t="shared" si="81"/>
        <v xml:space="preserve"> </v>
      </c>
      <c r="AJ149" s="31" t="str">
        <f t="shared" si="82"/>
        <v xml:space="preserve"> </v>
      </c>
      <c r="AK149" s="31" t="str">
        <f t="shared" si="83"/>
        <v xml:space="preserve"> </v>
      </c>
      <c r="AL149" s="31" t="str">
        <f t="shared" si="84"/>
        <v xml:space="preserve"> </v>
      </c>
      <c r="AM149" s="31" t="str">
        <f t="shared" si="85"/>
        <v xml:space="preserve"> </v>
      </c>
      <c r="AN149" s="31" t="str">
        <f t="shared" si="86"/>
        <v xml:space="preserve"> </v>
      </c>
      <c r="AO149" s="31" t="str">
        <f t="shared" si="87"/>
        <v xml:space="preserve"> </v>
      </c>
    </row>
    <row r="150" spans="1:41" s="16" customFormat="1" ht="33" customHeight="1">
      <c r="A150" s="27" t="s">
        <v>8</v>
      </c>
      <c r="B150" s="24" t="s">
        <v>109</v>
      </c>
      <c r="C150" s="30">
        <f t="shared" si="44"/>
        <v>0</v>
      </c>
      <c r="D150" s="25"/>
      <c r="E150" s="25"/>
      <c r="F150" s="25"/>
      <c r="G150" s="25"/>
      <c r="H150" s="25">
        <f t="shared" si="101"/>
        <v>0</v>
      </c>
      <c r="I150" s="25"/>
      <c r="J150" s="25"/>
      <c r="K150" s="25">
        <f t="shared" si="102"/>
        <v>0</v>
      </c>
      <c r="L150" s="25"/>
      <c r="M150" s="25"/>
      <c r="N150" s="25"/>
      <c r="O150" s="25"/>
      <c r="P150" s="35">
        <f t="shared" si="47"/>
        <v>0</v>
      </c>
      <c r="Q150" s="25"/>
      <c r="R150" s="25"/>
      <c r="S150" s="25"/>
      <c r="T150" s="25"/>
      <c r="U150" s="35">
        <f t="shared" si="48"/>
        <v>0</v>
      </c>
      <c r="V150" s="25"/>
      <c r="W150" s="25"/>
      <c r="X150" s="35">
        <f t="shared" si="49"/>
        <v>0</v>
      </c>
      <c r="Y150" s="25"/>
      <c r="Z150" s="25"/>
      <c r="AA150" s="25"/>
      <c r="AB150" s="25"/>
      <c r="AC150" s="31" t="str">
        <f t="shared" si="75"/>
        <v xml:space="preserve"> </v>
      </c>
      <c r="AD150" s="31" t="str">
        <f t="shared" si="76"/>
        <v xml:space="preserve"> </v>
      </c>
      <c r="AE150" s="31" t="str">
        <f t="shared" si="77"/>
        <v xml:space="preserve"> </v>
      </c>
      <c r="AF150" s="31" t="str">
        <f t="shared" si="78"/>
        <v xml:space="preserve"> </v>
      </c>
      <c r="AG150" s="31" t="str">
        <f t="shared" si="79"/>
        <v xml:space="preserve"> </v>
      </c>
      <c r="AH150" s="31" t="str">
        <f t="shared" si="80"/>
        <v xml:space="preserve"> </v>
      </c>
      <c r="AI150" s="31" t="str">
        <f t="shared" si="81"/>
        <v xml:space="preserve"> </v>
      </c>
      <c r="AJ150" s="31" t="str">
        <f t="shared" si="82"/>
        <v xml:space="preserve"> </v>
      </c>
      <c r="AK150" s="31" t="str">
        <f t="shared" si="83"/>
        <v xml:space="preserve"> </v>
      </c>
      <c r="AL150" s="31" t="str">
        <f t="shared" si="84"/>
        <v xml:space="preserve"> </v>
      </c>
      <c r="AM150" s="31" t="str">
        <f t="shared" si="85"/>
        <v xml:space="preserve"> </v>
      </c>
      <c r="AN150" s="31" t="str">
        <f t="shared" si="86"/>
        <v xml:space="preserve"> </v>
      </c>
      <c r="AO150" s="31" t="str">
        <f t="shared" si="87"/>
        <v xml:space="preserve"> </v>
      </c>
    </row>
    <row r="151" spans="1:41" s="16" customFormat="1" ht="32.25" customHeight="1">
      <c r="A151" s="27" t="s">
        <v>9</v>
      </c>
      <c r="B151" s="24" t="s">
        <v>110</v>
      </c>
      <c r="C151" s="30">
        <f t="shared" si="44"/>
        <v>0</v>
      </c>
      <c r="D151" s="25"/>
      <c r="E151" s="25"/>
      <c r="F151" s="25"/>
      <c r="G151" s="25"/>
      <c r="H151" s="25">
        <f t="shared" si="101"/>
        <v>0</v>
      </c>
      <c r="I151" s="25"/>
      <c r="J151" s="25"/>
      <c r="K151" s="25">
        <f t="shared" si="102"/>
        <v>0</v>
      </c>
      <c r="L151" s="25"/>
      <c r="M151" s="25"/>
      <c r="N151" s="25"/>
      <c r="O151" s="25"/>
      <c r="P151" s="35">
        <f t="shared" si="47"/>
        <v>3545090.4577299999</v>
      </c>
      <c r="Q151" s="25"/>
      <c r="R151" s="25"/>
      <c r="S151" s="25"/>
      <c r="T151" s="25"/>
      <c r="U151" s="35">
        <f t="shared" si="48"/>
        <v>0</v>
      </c>
      <c r="V151" s="25"/>
      <c r="W151" s="25"/>
      <c r="X151" s="35">
        <f t="shared" si="49"/>
        <v>0</v>
      </c>
      <c r="Y151" s="25"/>
      <c r="Z151" s="25"/>
      <c r="AA151" s="25"/>
      <c r="AB151" s="25">
        <f>3597027.326773-AB11</f>
        <v>3545090.4577299999</v>
      </c>
      <c r="AC151" s="31" t="str">
        <f t="shared" si="75"/>
        <v xml:space="preserve"> </v>
      </c>
      <c r="AD151" s="31" t="str">
        <f t="shared" si="76"/>
        <v xml:space="preserve"> </v>
      </c>
      <c r="AE151" s="31" t="str">
        <f t="shared" si="77"/>
        <v xml:space="preserve"> </v>
      </c>
      <c r="AF151" s="31" t="str">
        <f t="shared" si="78"/>
        <v xml:space="preserve"> </v>
      </c>
      <c r="AG151" s="31" t="str">
        <f t="shared" si="79"/>
        <v xml:space="preserve"> </v>
      </c>
      <c r="AH151" s="31" t="str">
        <f t="shared" si="80"/>
        <v xml:space="preserve"> </v>
      </c>
      <c r="AI151" s="31" t="str">
        <f t="shared" si="81"/>
        <v xml:space="preserve"> </v>
      </c>
      <c r="AJ151" s="31" t="str">
        <f t="shared" si="82"/>
        <v xml:space="preserve"> </v>
      </c>
      <c r="AK151" s="31" t="str">
        <f t="shared" si="83"/>
        <v xml:space="preserve"> </v>
      </c>
      <c r="AL151" s="31" t="str">
        <f t="shared" si="84"/>
        <v xml:space="preserve"> </v>
      </c>
      <c r="AM151" s="31" t="str">
        <f t="shared" si="85"/>
        <v xml:space="preserve"> </v>
      </c>
      <c r="AN151" s="31" t="str">
        <f t="shared" si="86"/>
        <v xml:space="preserve"> </v>
      </c>
      <c r="AO151" s="31" t="str">
        <f t="shared" si="87"/>
        <v xml:space="preserve"> </v>
      </c>
    </row>
    <row r="152" spans="1:41" s="16" customFormat="1" ht="30" customHeight="1">
      <c r="A152" s="27" t="s">
        <v>111</v>
      </c>
      <c r="B152" s="24" t="s">
        <v>112</v>
      </c>
      <c r="C152" s="30">
        <f t="shared" si="44"/>
        <v>0</v>
      </c>
      <c r="D152" s="25"/>
      <c r="E152" s="25"/>
      <c r="F152" s="25"/>
      <c r="G152" s="25"/>
      <c r="H152" s="25">
        <f t="shared" si="101"/>
        <v>0</v>
      </c>
      <c r="I152" s="25"/>
      <c r="J152" s="25"/>
      <c r="K152" s="25">
        <f t="shared" si="102"/>
        <v>0</v>
      </c>
      <c r="L152" s="25"/>
      <c r="M152" s="25"/>
      <c r="N152" s="25"/>
      <c r="O152" s="25"/>
      <c r="P152" s="35">
        <f t="shared" si="47"/>
        <v>6276.6518960000003</v>
      </c>
      <c r="Q152" s="25"/>
      <c r="R152" s="25"/>
      <c r="S152" s="25"/>
      <c r="T152" s="25"/>
      <c r="U152" s="35">
        <f t="shared" si="48"/>
        <v>0</v>
      </c>
      <c r="V152" s="25"/>
      <c r="W152" s="25"/>
      <c r="X152" s="35">
        <f t="shared" si="49"/>
        <v>0</v>
      </c>
      <c r="Y152" s="25"/>
      <c r="Z152" s="25"/>
      <c r="AA152" s="25">
        <v>6276.6518960000003</v>
      </c>
      <c r="AB152" s="25"/>
      <c r="AC152" s="31" t="str">
        <f t="shared" si="75"/>
        <v xml:space="preserve"> </v>
      </c>
      <c r="AD152" s="31" t="str">
        <f t="shared" si="76"/>
        <v xml:space="preserve"> </v>
      </c>
      <c r="AE152" s="31" t="str">
        <f t="shared" si="77"/>
        <v xml:space="preserve"> </v>
      </c>
      <c r="AF152" s="31" t="str">
        <f t="shared" si="78"/>
        <v xml:space="preserve"> </v>
      </c>
      <c r="AG152" s="31" t="str">
        <f t="shared" si="79"/>
        <v xml:space="preserve"> </v>
      </c>
      <c r="AH152" s="31" t="str">
        <f t="shared" si="80"/>
        <v xml:space="preserve"> </v>
      </c>
      <c r="AI152" s="31" t="str">
        <f t="shared" si="81"/>
        <v xml:space="preserve"> </v>
      </c>
      <c r="AJ152" s="31" t="str">
        <f t="shared" si="82"/>
        <v xml:space="preserve"> </v>
      </c>
      <c r="AK152" s="31" t="str">
        <f t="shared" si="83"/>
        <v xml:space="preserve"> </v>
      </c>
      <c r="AL152" s="31" t="str">
        <f t="shared" si="84"/>
        <v xml:space="preserve"> </v>
      </c>
      <c r="AM152" s="31" t="str">
        <f t="shared" si="85"/>
        <v xml:space="preserve"> </v>
      </c>
      <c r="AN152" s="31" t="str">
        <f t="shared" si="86"/>
        <v xml:space="preserve"> </v>
      </c>
      <c r="AO152" s="31" t="str">
        <f t="shared" si="87"/>
        <v xml:space="preserve"> </v>
      </c>
    </row>
    <row r="153" spans="1:41" s="16" customFormat="1" ht="39" customHeight="1">
      <c r="A153" s="24" t="s">
        <v>1</v>
      </c>
      <c r="B153" s="24" t="s">
        <v>113</v>
      </c>
      <c r="C153" s="25">
        <f>SUM(D153:H153)+K153+SUM(N153:O153)</f>
        <v>1103114</v>
      </c>
      <c r="D153" s="25"/>
      <c r="E153" s="25"/>
      <c r="F153" s="25"/>
      <c r="G153" s="25"/>
      <c r="H153" s="25">
        <f t="shared" ref="H153" si="110">SUM(I153:J153)</f>
        <v>0</v>
      </c>
      <c r="I153" s="25"/>
      <c r="J153" s="25"/>
      <c r="K153" s="25">
        <f t="shared" ref="K153" si="111">SUM(L153:M153)</f>
        <v>0</v>
      </c>
      <c r="L153" s="25"/>
      <c r="M153" s="25"/>
      <c r="N153" s="25">
        <v>1103114</v>
      </c>
      <c r="O153" s="25"/>
      <c r="P153" s="25">
        <f>SUM(Q153:U153)+X153+SUM(AA153:AB153)</f>
        <v>1579806.9224990001</v>
      </c>
      <c r="Q153" s="25"/>
      <c r="R153" s="25"/>
      <c r="S153" s="25"/>
      <c r="T153" s="25"/>
      <c r="U153" s="25">
        <f t="shared" ref="U153" si="112">SUM(V153:W153)</f>
        <v>0</v>
      </c>
      <c r="V153" s="25"/>
      <c r="W153" s="25"/>
      <c r="X153" s="25">
        <f t="shared" ref="X153" si="113">SUM(Y153:Z153)</f>
        <v>0</v>
      </c>
      <c r="Y153" s="25"/>
      <c r="Z153" s="25"/>
      <c r="AA153" s="25">
        <v>1579806.9224990001</v>
      </c>
      <c r="AB153" s="25"/>
      <c r="AC153" s="26">
        <f t="shared" ref="AC153" si="114">IFERROR(P153/C153," ")</f>
        <v>1.4321338705691344</v>
      </c>
      <c r="AD153" s="26" t="str">
        <f t="shared" ref="AD153" si="115">IFERROR(Q153/D153," ")</f>
        <v xml:space="preserve"> </v>
      </c>
      <c r="AE153" s="26" t="str">
        <f t="shared" ref="AE153" si="116">IFERROR(R153/E153," ")</f>
        <v xml:space="preserve"> </v>
      </c>
      <c r="AF153" s="26" t="str">
        <f t="shared" ref="AF153" si="117">IFERROR(S153/F153," ")</f>
        <v xml:space="preserve"> </v>
      </c>
      <c r="AG153" s="26" t="str">
        <f t="shared" ref="AG153" si="118">IFERROR(T153/G153," ")</f>
        <v xml:space="preserve"> </v>
      </c>
      <c r="AH153" s="26" t="str">
        <f t="shared" ref="AH153" si="119">IFERROR(U153/H153," ")</f>
        <v xml:space="preserve"> </v>
      </c>
      <c r="AI153" s="26" t="str">
        <f t="shared" ref="AI153" si="120">IFERROR(V153/I153," ")</f>
        <v xml:space="preserve"> </v>
      </c>
      <c r="AJ153" s="26" t="str">
        <f t="shared" ref="AJ153" si="121">IFERROR(W153/J153," ")</f>
        <v xml:space="preserve"> </v>
      </c>
      <c r="AK153" s="26" t="str">
        <f t="shared" ref="AK153" si="122">IFERROR(X153/K153," ")</f>
        <v xml:space="preserve"> </v>
      </c>
      <c r="AL153" s="26" t="str">
        <f t="shared" ref="AL153" si="123">IFERROR(Y153/L153," ")</f>
        <v xml:space="preserve"> </v>
      </c>
      <c r="AM153" s="26" t="str">
        <f t="shared" ref="AM153" si="124">IFERROR(Z153/M153," ")</f>
        <v xml:space="preserve"> </v>
      </c>
      <c r="AN153" s="26">
        <f t="shared" ref="AN153" si="125">IFERROR(AA153/N153," ")</f>
        <v>1.4321338705691344</v>
      </c>
      <c r="AO153" s="26" t="str">
        <f t="shared" ref="AO153" si="126">IFERROR(AB153/O153," ")</f>
        <v xml:space="preserve"> </v>
      </c>
    </row>
    <row r="154" spans="1:41" s="16" customFormat="1" ht="17.25" customHeight="1">
      <c r="A154" s="39"/>
      <c r="B154" s="39"/>
      <c r="C154" s="40" t="s">
        <v>18</v>
      </c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</row>
    <row r="155" spans="1:41" s="16" customFormat="1" ht="12">
      <c r="C155" s="50" t="s">
        <v>114</v>
      </c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</row>
    <row r="156" spans="1:41" s="16" customFormat="1" ht="12">
      <c r="C156" s="50" t="s">
        <v>115</v>
      </c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</row>
    <row r="157" spans="1:41" s="16" customFormat="1" ht="12">
      <c r="C157" s="50" t="s">
        <v>116</v>
      </c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</row>
    <row r="158" spans="1:41">
      <c r="A158" s="43"/>
      <c r="J158" s="44"/>
      <c r="M158" s="44"/>
    </row>
    <row r="159" spans="1:41">
      <c r="A159" s="43"/>
    </row>
    <row r="160" spans="1:41">
      <c r="A160" s="43"/>
    </row>
    <row r="161" spans="1:28">
      <c r="A161" s="43"/>
    </row>
    <row r="162" spans="1:28">
      <c r="A162" s="43"/>
    </row>
    <row r="163" spans="1:28">
      <c r="A163" s="43"/>
    </row>
    <row r="164" spans="1:28">
      <c r="A164" s="43"/>
    </row>
    <row r="165" spans="1:28">
      <c r="A165" s="4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</sheetData>
  <mergeCells count="37">
    <mergeCell ref="AN6:AN7"/>
    <mergeCell ref="AO6:AO7"/>
    <mergeCell ref="C155:O155"/>
    <mergeCell ref="C156:O156"/>
    <mergeCell ref="C157:O157"/>
    <mergeCell ref="AD6:AD7"/>
    <mergeCell ref="AE6:AE7"/>
    <mergeCell ref="AF6:AF7"/>
    <mergeCell ref="AG6:AG7"/>
    <mergeCell ref="AH6:AJ6"/>
    <mergeCell ref="AK6:AM6"/>
    <mergeCell ref="T6:T7"/>
    <mergeCell ref="U6:W6"/>
    <mergeCell ref="X6:Z6"/>
    <mergeCell ref="AA6:AA7"/>
    <mergeCell ref="AB6:AB7"/>
    <mergeCell ref="AC6:AC7"/>
    <mergeCell ref="AC5:AO5"/>
    <mergeCell ref="C6:C7"/>
    <mergeCell ref="D6:D7"/>
    <mergeCell ref="E6:E7"/>
    <mergeCell ref="F6:F7"/>
    <mergeCell ref="G6:G7"/>
    <mergeCell ref="H6:J6"/>
    <mergeCell ref="K6:M6"/>
    <mergeCell ref="N6:N7"/>
    <mergeCell ref="O6:O7"/>
    <mergeCell ref="P5:AB5"/>
    <mergeCell ref="P6:P7"/>
    <mergeCell ref="Q6:Q7"/>
    <mergeCell ref="R6:R7"/>
    <mergeCell ref="S6:S7"/>
    <mergeCell ref="A5:A7"/>
    <mergeCell ref="B5:B7"/>
    <mergeCell ref="C5:O5"/>
    <mergeCell ref="B2:O2"/>
    <mergeCell ref="B3:O3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0" orientation="landscape" r:id="rId1"/>
  <headerFooter>
    <oddFooter>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66</vt:lpstr>
      <vt:lpstr>'66'!Print_Titles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Huỳnh Thị Thanh Nam</dc:creator>
  <cp:lastModifiedBy>Đỗ Thị Hồng Thắm</cp:lastModifiedBy>
  <cp:lastPrinted>2025-04-15T02:23:11Z</cp:lastPrinted>
  <dcterms:created xsi:type="dcterms:W3CDTF">2020-10-27T06:52:04Z</dcterms:created>
  <dcterms:modified xsi:type="dcterms:W3CDTF">2025-04-18T02:05:42Z</dcterms:modified>
</cp:coreProperties>
</file>