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6750" activeTab="2"/>
  </bookViews>
  <sheets>
    <sheet name="59" sheetId="1" r:id="rId1"/>
    <sheet name="60" sheetId="2" r:id="rId2"/>
    <sheet name="61" sheetId="3" r:id="rId3"/>
  </sheets>
  <externalReferences>
    <externalReference r:id="rId6"/>
    <externalReference r:id="rId7"/>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'[2]Dt 2001'!#REF!</definedName>
    <definedName name="ANSNN" localSheetId="0">'[2]Dt 2001'!#REF!</definedName>
    <definedName name="ANSNN">'[2]Dt 2001'!#REF!</definedName>
    <definedName name="ANSNNxnk" localSheetId="0">'[2]Dt 2001'!#REF!</definedName>
    <definedName name="ANSNNxnk">'[2]Dt 2001'!#REF!</definedName>
    <definedName name="Anguon" localSheetId="0">'[2]Dt 2001'!#REF!</definedName>
    <definedName name="Anguon">'[2]Dt 2001'!#REF!</definedName>
    <definedName name="APC" localSheetId="0">'[2]Dt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'[2]Dt 2001'!#REF!</definedName>
    <definedName name="NSNN" localSheetId="0">'[2]Dt 2001'!#REF!</definedName>
    <definedName name="NSNN">'[2]Dt 2001'!#REF!</definedName>
    <definedName name="PC" localSheetId="0">'[2]Dt 2001'!#REF!</definedName>
    <definedName name="PC">'[2]Dt 2001'!#REF!</definedName>
    <definedName name="_xlnm.Print_Area" localSheetId="0">'59'!$A$1:$F$31</definedName>
    <definedName name="_xlnm.Print_Area" localSheetId="1">'60'!$A$1:$F$29</definedName>
    <definedName name="PRINT_AREA_MI" localSheetId="0">#REF!</definedName>
    <definedName name="PRINT_AREA_MI">#REF!</definedName>
    <definedName name="_xlnm.Print_Titles" localSheetId="0">'59'!$5:$7</definedName>
    <definedName name="_xlnm.Print_Titles" localSheetId="1">'60'!$5:$8</definedName>
    <definedName name="_xlnm.Print_Titles" localSheetId="2">'61'!$5:$7</definedName>
    <definedName name="Phan_cap">#REF!</definedName>
    <definedName name="Phi_le_phi">#REF!</definedName>
    <definedName name="TW">#REF!</definedName>
  </definedNames>
  <calcPr fullCalcOnLoad="1"/>
</workbook>
</file>

<file path=xl/comments3.xml><?xml version="1.0" encoding="utf-8"?>
<comments xmlns="http://schemas.openxmlformats.org/spreadsheetml/2006/main">
  <authors>
    <author>huynhthithanhnam</author>
  </authors>
  <commentList>
    <comment ref="C11" authorId="0">
      <text>
        <r>
          <rPr>
            <b/>
            <sz val="9"/>
            <rFont val="Tahoma"/>
            <family val="2"/>
          </rPr>
          <t>huynhthithanhnam:</t>
        </r>
        <r>
          <rPr>
            <sz val="9"/>
            <rFont val="Tahoma"/>
            <family val="2"/>
          </rPr>
          <t xml:space="preserve">
Trong đó chi trả nợ gốc và lãi vay đầu tư CSHT năm 2018: 64.000 trđ.</t>
        </r>
      </text>
    </comment>
  </commentList>
</comments>
</file>

<file path=xl/sharedStrings.xml><?xml version="1.0" encoding="utf-8"?>
<sst xmlns="http://schemas.openxmlformats.org/spreadsheetml/2006/main" count="139" uniqueCount="98">
  <si>
    <t>A</t>
  </si>
  <si>
    <t>B</t>
  </si>
  <si>
    <t>Chi thường xuyên</t>
  </si>
  <si>
    <t>Chi đầu tư phát triển</t>
  </si>
  <si>
    <t>Thu nội địa</t>
  </si>
  <si>
    <t>I</t>
  </si>
  <si>
    <t>II</t>
  </si>
  <si>
    <t>C</t>
  </si>
  <si>
    <t>D</t>
  </si>
  <si>
    <t>3=2/1</t>
  </si>
  <si>
    <t>Thuế thu nhập cá nhân</t>
  </si>
  <si>
    <t>Thuế bảo vệ môi trường</t>
  </si>
  <si>
    <t>Thu khác ngân sách</t>
  </si>
  <si>
    <t>III</t>
  </si>
  <si>
    <t>IV</t>
  </si>
  <si>
    <t>Thuế sử dụng đất phi nông nghiệp</t>
  </si>
  <si>
    <t>Lệ phí trước bạ</t>
  </si>
  <si>
    <t>Thu tiền sử dụng đất</t>
  </si>
  <si>
    <t>V</t>
  </si>
  <si>
    <t>VI</t>
  </si>
  <si>
    <t>Chi đầu tư cho các dự án</t>
  </si>
  <si>
    <t>Trong đó:</t>
  </si>
  <si>
    <t>Chi khoa học và công nghệ</t>
  </si>
  <si>
    <t>Đơn vị: Triệu đồng</t>
  </si>
  <si>
    <t>Dự phòng ngân sách</t>
  </si>
  <si>
    <t xml:space="preserve">Chi đầu tư phát triển </t>
  </si>
  <si>
    <t>Chi tạo nguồn, điều chỉnh tiền lương</t>
  </si>
  <si>
    <t>Chi bổ sung quỹ dự trữ tài chính</t>
  </si>
  <si>
    <t>Thu tiền cấp quyền khai thác khoáng sản</t>
  </si>
  <si>
    <t>STT</t>
  </si>
  <si>
    <t>Chi đầu tư phát triển khác</t>
  </si>
  <si>
    <t>NỘI DUNG</t>
  </si>
  <si>
    <t>DỰ TOÁN NĂM</t>
  </si>
  <si>
    <t>CÙNG KỲ NĂM TRƯỚC</t>
  </si>
  <si>
    <t>Chi giáo dục - đào tạo và dạy nghề</t>
  </si>
  <si>
    <t>Chi bảo đảm xã hội</t>
  </si>
  <si>
    <t>Biểu số 59/CK-NSNN</t>
  </si>
  <si>
    <t>Biểu số 60/CK-NSNN</t>
  </si>
  <si>
    <t>Biểu số 61/CK-NSNN</t>
  </si>
  <si>
    <t>BỘI CHI NSĐP/BỘI THU NSĐP</t>
  </si>
  <si>
    <t>TỔNG NGUỒN THU NSNN TRÊN ĐỊA BÀN</t>
  </si>
  <si>
    <t>Chi từ nguồn bổ sung có mục tiêu từ NSTW cho NSĐP</t>
  </si>
  <si>
    <t>TỔNG CHI NSĐP</t>
  </si>
  <si>
    <t>Chi cân đối NSĐP</t>
  </si>
  <si>
    <t>SO SÁNH ƯỚC THỰC HIỆN VỚI (%)</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</si>
  <si>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</si>
  <si>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</si>
  <si>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</si>
  <si>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</si>
  <si>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</si>
  <si>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</si>
  <si>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</si>
  <si>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</si>
  <si>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trả nợ lãi các khoản do chính quyền địa phương vay</t>
  </si>
  <si>
    <t>Chi đầu tư và hỗ trợ vốn cho các doanh nghiệp cung cấp sản phẩm, dịch vụ công ích do Nhà nước đặt hàng, các tổ chức kinh tế, các tổ chức tài chính của địa phương theo quy định của pháp luật</t>
  </si>
  <si>
    <t>CHI TRẢ NỢ  GỐC</t>
  </si>
  <si>
    <t>Cho các chương trình dự án quan trọng vốn đầu tư</t>
  </si>
  <si>
    <t>Cho các nhiệm vụ, chính sách kinh phí thường xuyên</t>
  </si>
  <si>
    <t>CHI TỪ NGUỒN BỔ SUNG CÓ MỤC TIÊU TỪ NSTW CHO NSĐP</t>
  </si>
  <si>
    <t>Chương trình mục tiêu quốc gia</t>
  </si>
  <si>
    <t>UBND TỈNH TÂY NINH</t>
  </si>
  <si>
    <t>CÂN ĐỐI NGÂN SÁCH ĐỊA PHƯƠNG 6 THÁNG ĐẦU NĂM 2018</t>
  </si>
  <si>
    <t>ƯỚC THỰC HIỆN 6 THÁNG ĐẦU NĂM 2018</t>
  </si>
  <si>
    <t>ƯỚC THỰC HIỆN CHI NGÂN SÁCH ĐỊA PHƯƠNG 6 THÁNG ĐẦU NĂM 2018</t>
  </si>
  <si>
    <t>ƯỚC THỰC HIỆN 6 THÁNG ĐẦU NĂM</t>
  </si>
  <si>
    <t>TỔNG THU NSĐP</t>
  </si>
  <si>
    <t>Thu NSĐP được hưởng (thu 100% và điều tiết)</t>
  </si>
  <si>
    <t>Thu bổ sung từ NSTW</t>
  </si>
  <si>
    <t xml:space="preserve"> - Bổ sung cân đối</t>
  </si>
  <si>
    <t xml:space="preserve"> - Bổ sung có mục tiêu</t>
  </si>
  <si>
    <t xml:space="preserve"> - Bổ sung CTMTQG</t>
  </si>
  <si>
    <t>Thu chuyển nguồn</t>
  </si>
  <si>
    <t>TỔNG THU NSNN TRÊN ĐỊA BÀN (I+II)</t>
  </si>
  <si>
    <t>Thu từ Doanh nghiệp nhà nước</t>
  </si>
  <si>
    <t>1.1</t>
  </si>
  <si>
    <t>Thu từ DNNN trung ương</t>
  </si>
  <si>
    <t>1.2</t>
  </si>
  <si>
    <t>Thu từ DNNN địa phương</t>
  </si>
  <si>
    <t>Thu từ DN có vốn ĐTNN</t>
  </si>
  <si>
    <t>Thu từ khu vực ngoài quốc doanh</t>
  </si>
  <si>
    <t>Thu phí, lệ phí</t>
  </si>
  <si>
    <t>Thu tiền thuê đất</t>
  </si>
  <si>
    <t xml:space="preserve">Các khoản thu tại xã </t>
  </si>
  <si>
    <t>Thu cổ tức và lợi nhuận sau thuế</t>
  </si>
  <si>
    <t>Thu từ hoạt động sổ xố kiến thiết</t>
  </si>
  <si>
    <t>Thu từ hoạt động xuất, nhập khẩu</t>
  </si>
  <si>
    <t>6 thang nam 2017</t>
  </si>
  <si>
    <t>THU NSĐP ĐƯỢC HƯỞNG 100% và điều tiết</t>
  </si>
  <si>
    <t>6 tháng năm 2017</t>
  </si>
  <si>
    <t>Thu từ hoạt động xuất khẩu, nhập khẩu</t>
  </si>
  <si>
    <t>ƯỚC THỰC HIỆN THU NGÂN SÁCH NHÀ NƯỚC 06 THÁNG NĂM 2018</t>
  </si>
  <si>
    <t>ƯỚC THỰC HIỆN 6 THÁNG NĂM 2018</t>
  </si>
  <si>
    <t>DỰ TOÁN NĂM 2018</t>
  </si>
  <si>
    <t xml:space="preserve">DỰ TOÁN </t>
  </si>
  <si>
    <t xml:space="preserve">CÙNG KỲ </t>
  </si>
  <si>
    <t>Chi tạm ứng</t>
  </si>
  <si>
    <t>(Kèm theo Báo cáo số:              /BC-UBND ngày      /7/2018 của Ủy ban nhân dan tỉnh Tây Ninh)</t>
  </si>
  <si>
    <t>Các khoản thu về nhà, đất</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</si>
</sst>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
    <numFmt numFmtId="174" formatCode="#,##0.0"/>
    <numFmt numFmtId="175" formatCode="###,###,###"/>
    <numFmt numFmtId="176" formatCode="#,##0;[Red]\-#,##0;&quot;&quot;;_-@"/>
    <numFmt numFmtId="177" formatCode="#,##0;[Red]\-#,##0;&quot;&quot;;@"/>
    <numFmt numFmtId="178" formatCode="0.0%"/>
    <numFmt numFmtId="179" formatCode="#,###;[Red]\-#,###"/>
    <numFmt numFmtId="180" formatCode="_(* #,##0_);_(* \(#,##0\);_(* &quot;-&quot;??_);_(@_)"/>
    <numFmt numFmtId="181" formatCode="#,###.0;[Red]\-#,###.0"/>
    <numFmt numFmtId="182" formatCode="#,##0;[Red]\-#,##0;&quot;&quot;"/>
    <numFmt numFmtId="183" formatCode="#,##0;[Red]\-#,##0;&quot; &quot;"/>
    <numFmt numFmtId="184" formatCode="[$-42A]dd\ mmmm\ yyyy"/>
    <numFmt numFmtId="185" formatCode="#,###;\-#,###;&quot;&quot;;_(@_)"/>
    <numFmt numFmtId="186" formatCode="#,##0;[Red]#,##0"/>
  </numFmts>
  <fonts count="79">
    <font>
      <sz val="12"/>
      <name val=".VnArial Narrow"/>
      <family val="0"/>
    </font>
    <font>
      <u val="single"/>
      <sz val="12"/>
      <color indexed="36"/>
      <name val=".VnArial Narrow"/>
      <family val="2"/>
    </font>
    <font>
      <u val="single"/>
      <sz val="12"/>
      <color indexed="12"/>
      <name val=".VnArial Narrow"/>
      <family val="2"/>
    </font>
    <font>
      <b/>
      <sz val="12"/>
      <name val="Times New Roman"/>
      <family val="1"/>
    </font>
    <font>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font>
    <font>
      <sz val="10"/>
      <name val="Times New Roman"/>
      <family val="1"/>
    </font>
    <font>
      <sz val="13"/>
      <name val=".VnTime"/>
      <family val="2"/>
    </font>
    <font>
      <sz val="11"/>
      <name val="Times New Roman"/>
      <family val="1"/>
    </font>
    <font>
      <b/>
      <u val="single"/>
      <sz val="12"/>
      <name val="Times New Roman"/>
      <family val="1"/>
    </font>
    <font>
      <u val="single"/>
      <sz val="12"/>
      <name val="Times New Roman"/>
      <family val="1"/>
    </font>
    <font>
      <i/>
      <sz val="11"/>
      <name val="Times New Roman"/>
      <family val="1"/>
    </font>
    <font>
      <b/>
      <sz val="12"/>
      <name val="Times New Romanh"/>
      <family val="0"/>
    </font>
    <font>
      <sz val="10"/>
      <name val=".VnArial Narrow"/>
      <family val="2"/>
    </font>
    <font>
      <u val="single"/>
      <sz val="14"/>
      <name val="Times New Roman"/>
      <family val="1"/>
    </font>
    <font>
      <b/>
      <u val="single"/>
      <sz val="12"/>
      <name val="Times New Roman h"/>
      <family val="0"/>
    </font>
    <font>
      <sz val="9"/>
      <name val="Tahoma"/>
      <family val="2"/>
    </font>
    <font>
      <b/>
      <sz val="9"/>
      <name val="Tahoma"/>
      <family val="2"/>
    </font>
    <font>
      <b/>
      <sz val="13"/>
      <name val="Times New Roman"/>
      <family val="1"/>
    </font>
    <font>
      <sz val="13"/>
      <name val=".VnArial Narrow"/>
      <family val="2"/>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14"/>
      <name val="Times New Roman"/>
      <family val="1"/>
    </font>
    <font>
      <b/>
      <sz val="12"/>
      <color indexed="10"/>
      <name val="Times New Roman"/>
      <family val="1"/>
    </font>
    <font>
      <sz val="12"/>
      <color indexed="8"/>
      <name val="Times New Roman"/>
      <family val="1"/>
    </font>
    <font>
      <b/>
      <sz val="14"/>
      <color indexed="10"/>
      <name val="Times New Roman"/>
      <family val="1"/>
    </font>
    <font>
      <i/>
      <sz val="12"/>
      <color indexed="10"/>
      <name val="Times New Roman"/>
      <family val="1"/>
    </font>
    <font>
      <b/>
      <sz val="12"/>
      <color indexed="10"/>
      <name val="Times New Romanh"/>
      <family val="0"/>
    </font>
    <font>
      <b/>
      <sz val="13"/>
      <color indexed="10"/>
      <name val="Times New Roman"/>
      <family val="1"/>
    </font>
    <font>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FF00FF"/>
      <name val="Times New Roman"/>
      <family val="1"/>
    </font>
    <font>
      <b/>
      <sz val="12"/>
      <color rgb="FFFF0000"/>
      <name val="Times New Roman"/>
      <family val="1"/>
    </font>
    <font>
      <sz val="12"/>
      <color theme="1"/>
      <name val="Times New Roman"/>
      <family val="1"/>
    </font>
    <font>
      <b/>
      <sz val="14"/>
      <color rgb="FFFF0000"/>
      <name val="Times New Roman"/>
      <family val="1"/>
    </font>
    <font>
      <i/>
      <sz val="12"/>
      <color theme="5"/>
      <name val="Times New Roman"/>
      <family val="1"/>
    </font>
    <font>
      <b/>
      <sz val="12"/>
      <color rgb="FFFF0000"/>
      <name val="Times New Romanh"/>
      <family val="0"/>
    </font>
    <font>
      <b/>
      <sz val="13"/>
      <color rgb="FFFF0000"/>
      <name val="Times New Roman"/>
      <family val="1"/>
    </font>
    <font>
      <i/>
      <sz val="12"/>
      <color theme="1"/>
      <name val="Times New Roman"/>
      <family val="1"/>
    </font>
    <font>
      <b/>
      <sz val="8"/>
      <name val=".Vn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border>
    <border>
      <left style="thin"/>
      <right style="thin"/>
      <top style="thin"/>
      <bottom style="hair"/>
    </border>
    <border>
      <left>
        <color indexed="63"/>
      </left>
      <right style="thin"/>
      <top style="thin"/>
      <bottom>
        <color indexed="63"/>
      </bottom>
    </border>
    <border>
      <left style="thin"/>
      <right>
        <color indexed="63"/>
      </right>
      <top style="thin"/>
      <bottom>
        <color indexed="63"/>
      </bottom>
    </border>
    <border>
      <left style="thin"/>
      <right style="thin"/>
      <top/>
      <bottom style="hair"/>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right style="thin"/>
      <top style="hair"/>
      <bottom style="hair"/>
    </border>
    <border>
      <left style="thin"/>
      <right style="thin"/>
      <top/>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15"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185" fontId="14"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1" fillId="0" borderId="0">
      <alignment/>
      <protection/>
    </xf>
    <xf numFmtId="0" fontId="12" fillId="0" borderId="0">
      <alignment/>
      <protection/>
    </xf>
    <xf numFmtId="0" fontId="0" fillId="0" borderId="0">
      <alignment/>
      <protection/>
    </xf>
    <xf numFmtId="0" fontId="53" fillId="0" borderId="0">
      <alignment/>
      <protection/>
    </xf>
    <xf numFmtId="0" fontId="11" fillId="0" borderId="0">
      <alignment/>
      <protection/>
    </xf>
    <xf numFmtId="0" fontId="15"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82">
    <xf numFmtId="0" fontId="0" fillId="0" borderId="0" xfId="0" applyAlignment="1">
      <alignment/>
    </xf>
    <xf numFmtId="0" fontId="4" fillId="0" borderId="0" xfId="0" applyFont="1" applyFill="1" applyAlignment="1">
      <alignment/>
    </xf>
    <xf numFmtId="0" fontId="10" fillId="0" borderId="0" xfId="0" applyFont="1" applyFill="1" applyAlignment="1">
      <alignment/>
    </xf>
    <xf numFmtId="0" fontId="5" fillId="0" borderId="0" xfId="0" applyFont="1" applyFill="1" applyAlignment="1">
      <alignment horizontal="centerContinuous" vertical="center"/>
    </xf>
    <xf numFmtId="0" fontId="13" fillId="0" borderId="10" xfId="0" applyFont="1" applyFill="1" applyBorder="1" applyAlignment="1">
      <alignment horizontal="center" vertical="center"/>
    </xf>
    <xf numFmtId="0" fontId="3" fillId="0" borderId="11" xfId="0" applyFont="1" applyFill="1" applyBorder="1" applyAlignment="1">
      <alignment horizontal="center"/>
    </xf>
    <xf numFmtId="0" fontId="3" fillId="0" borderId="11" xfId="0" applyFont="1" applyFill="1" applyBorder="1" applyAlignment="1">
      <alignment/>
    </xf>
    <xf numFmtId="0" fontId="5" fillId="0" borderId="0" xfId="0" applyFont="1" applyFill="1" applyBorder="1" applyAlignment="1">
      <alignment horizontal="right"/>
    </xf>
    <xf numFmtId="3" fontId="4" fillId="0" borderId="11" xfId="0" applyNumberFormat="1" applyFont="1" applyFill="1" applyBorder="1" applyAlignment="1">
      <alignment/>
    </xf>
    <xf numFmtId="0" fontId="4" fillId="0" borderId="11" xfId="0" applyFont="1" applyFill="1" applyBorder="1" applyAlignment="1">
      <alignment/>
    </xf>
    <xf numFmtId="0" fontId="18" fillId="0" borderId="0" xfId="0" applyFont="1" applyFill="1" applyBorder="1" applyAlignment="1">
      <alignment horizontal="right"/>
    </xf>
    <xf numFmtId="0" fontId="3" fillId="0" borderId="0" xfId="0" applyFont="1" applyFill="1" applyAlignment="1">
      <alignment/>
    </xf>
    <xf numFmtId="0" fontId="15" fillId="0" borderId="0" xfId="0" applyFont="1" applyFill="1" applyAlignment="1">
      <alignment vertical="center"/>
    </xf>
    <xf numFmtId="0" fontId="4" fillId="0" borderId="11" xfId="0" applyFont="1" applyFill="1" applyBorder="1" applyAlignment="1">
      <alignment horizontal="center"/>
    </xf>
    <xf numFmtId="0" fontId="9" fillId="0" borderId="0" xfId="0" applyFont="1" applyFill="1" applyAlignment="1">
      <alignment/>
    </xf>
    <xf numFmtId="3" fontId="3" fillId="0" borderId="11" xfId="0" applyNumberFormat="1" applyFont="1" applyFill="1" applyBorder="1" applyAlignment="1">
      <alignment/>
    </xf>
    <xf numFmtId="0" fontId="8" fillId="0" borderId="0" xfId="0" applyFont="1" applyFill="1" applyAlignment="1">
      <alignment/>
    </xf>
    <xf numFmtId="0" fontId="7" fillId="0" borderId="0" xfId="0" applyFont="1" applyFill="1" applyAlignment="1">
      <alignment/>
    </xf>
    <xf numFmtId="0" fontId="3" fillId="0" borderId="12" xfId="0" applyFont="1" applyFill="1" applyBorder="1" applyAlignment="1">
      <alignment horizontal="center"/>
    </xf>
    <xf numFmtId="0" fontId="9" fillId="0" borderId="0" xfId="0" applyFont="1" applyFill="1" applyAlignment="1" quotePrefix="1">
      <alignment horizontal="left"/>
    </xf>
    <xf numFmtId="0" fontId="10" fillId="0" borderId="0" xfId="60" applyFont="1" applyFill="1">
      <alignment/>
      <protection/>
    </xf>
    <xf numFmtId="0" fontId="5" fillId="0" borderId="0" xfId="0" applyNumberFormat="1" applyFont="1" applyFill="1" applyBorder="1" applyAlignment="1">
      <alignment horizontal="center" vertical="center" wrapText="1"/>
    </xf>
    <xf numFmtId="3" fontId="3" fillId="0" borderId="12" xfId="0" applyNumberFormat="1" applyFont="1" applyFill="1" applyBorder="1" applyAlignment="1">
      <alignment/>
    </xf>
    <xf numFmtId="0" fontId="4" fillId="0" borderId="0" xfId="0" applyFont="1" applyFill="1" applyAlignment="1">
      <alignment vertical="center"/>
    </xf>
    <xf numFmtId="178" fontId="4" fillId="0" borderId="11" xfId="0" applyNumberFormat="1" applyFont="1" applyFill="1" applyBorder="1" applyAlignment="1">
      <alignment/>
    </xf>
    <xf numFmtId="178" fontId="3" fillId="0" borderId="12" xfId="0" applyNumberFormat="1" applyFont="1" applyFill="1" applyBorder="1" applyAlignment="1">
      <alignment/>
    </xf>
    <xf numFmtId="178" fontId="3" fillId="0" borderId="11" xfId="0" applyNumberFormat="1" applyFont="1" applyFill="1" applyBorder="1" applyAlignment="1">
      <alignment/>
    </xf>
    <xf numFmtId="3" fontId="7" fillId="0" borderId="11" xfId="0" applyNumberFormat="1" applyFont="1" applyFill="1" applyBorder="1" applyAlignment="1">
      <alignment horizontal="right"/>
    </xf>
    <xf numFmtId="0" fontId="70" fillId="0" borderId="11" xfId="0" applyFont="1" applyFill="1" applyBorder="1" applyAlignment="1">
      <alignment horizontal="center"/>
    </xf>
    <xf numFmtId="3" fontId="70" fillId="0" borderId="11" xfId="0" applyNumberFormat="1" applyFont="1" applyFill="1" applyBorder="1" applyAlignment="1">
      <alignment/>
    </xf>
    <xf numFmtId="0" fontId="70" fillId="0" borderId="0" xfId="0" applyFont="1" applyFill="1" applyAlignment="1">
      <alignment/>
    </xf>
    <xf numFmtId="0" fontId="71" fillId="0" borderId="11" xfId="0" applyFont="1" applyFill="1" applyBorder="1" applyAlignment="1">
      <alignment horizontal="center"/>
    </xf>
    <xf numFmtId="0" fontId="72" fillId="0" borderId="11" xfId="0" applyFont="1" applyFill="1" applyBorder="1" applyAlignment="1">
      <alignment wrapText="1"/>
    </xf>
    <xf numFmtId="0" fontId="73" fillId="0" borderId="0" xfId="0" applyFont="1" applyFill="1" applyAlignment="1">
      <alignment/>
    </xf>
    <xf numFmtId="3" fontId="4" fillId="0" borderId="0" xfId="0" applyNumberFormat="1" applyFont="1" applyFill="1" applyAlignment="1">
      <alignment/>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71" fillId="0" borderId="0" xfId="0" applyFont="1" applyFill="1" applyAlignment="1">
      <alignment horizontal="center"/>
    </xf>
    <xf numFmtId="186" fontId="71" fillId="0" borderId="11" xfId="0" applyNumberFormat="1" applyFont="1" applyFill="1" applyBorder="1" applyAlignment="1">
      <alignment/>
    </xf>
    <xf numFmtId="178" fontId="71" fillId="0" borderId="11" xfId="0" applyNumberFormat="1" applyFont="1" applyFill="1" applyBorder="1" applyAlignment="1">
      <alignment/>
    </xf>
    <xf numFmtId="3" fontId="71" fillId="0" borderId="11" xfId="0" applyNumberFormat="1" applyFont="1" applyFill="1" applyBorder="1" applyAlignment="1">
      <alignment/>
    </xf>
    <xf numFmtId="0" fontId="71" fillId="0" borderId="0" xfId="0" applyFont="1" applyFill="1" applyAlignment="1">
      <alignment/>
    </xf>
    <xf numFmtId="0" fontId="4" fillId="0" borderId="11" xfId="0" applyFont="1" applyFill="1" applyBorder="1" applyAlignment="1">
      <alignment wrapText="1"/>
    </xf>
    <xf numFmtId="0" fontId="74" fillId="0" borderId="11" xfId="0" applyFont="1" applyFill="1" applyBorder="1" applyAlignment="1">
      <alignment horizontal="right"/>
    </xf>
    <xf numFmtId="0" fontId="74" fillId="0" borderId="11" xfId="0" applyFont="1" applyFill="1" applyBorder="1" applyAlignment="1">
      <alignment wrapText="1"/>
    </xf>
    <xf numFmtId="0" fontId="6" fillId="0" borderId="10" xfId="62" applyNumberFormat="1" applyFont="1" applyFill="1" applyBorder="1" applyAlignment="1">
      <alignment horizontal="center" vertical="center" wrapText="1"/>
      <protection/>
    </xf>
    <xf numFmtId="14" fontId="6" fillId="0" borderId="10" xfId="62"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xf>
    <xf numFmtId="178" fontId="70" fillId="0" borderId="11" xfId="0" applyNumberFormat="1" applyFont="1" applyFill="1" applyBorder="1" applyAlignment="1">
      <alignment/>
    </xf>
    <xf numFmtId="178" fontId="71" fillId="0" borderId="14" xfId="0" applyNumberFormat="1" applyFont="1" applyFill="1" applyBorder="1" applyAlignment="1">
      <alignment/>
    </xf>
    <xf numFmtId="0" fontId="15" fillId="0" borderId="13"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70" fillId="0" borderId="11" xfId="0" applyFont="1" applyFill="1" applyBorder="1" applyAlignment="1">
      <alignment/>
    </xf>
    <xf numFmtId="0" fontId="10" fillId="0" borderId="11" xfId="0" applyFont="1" applyFill="1" applyBorder="1" applyAlignment="1">
      <alignment/>
    </xf>
    <xf numFmtId="0" fontId="19" fillId="0" borderId="11" xfId="0" applyFont="1" applyFill="1" applyBorder="1" applyAlignment="1">
      <alignment/>
    </xf>
    <xf numFmtId="0" fontId="19" fillId="0" borderId="12" xfId="0" applyFont="1" applyFill="1" applyBorder="1" applyAlignment="1">
      <alignment/>
    </xf>
    <xf numFmtId="0" fontId="8" fillId="0" borderId="12" xfId="0" applyFont="1" applyFill="1" applyBorder="1" applyAlignment="1">
      <alignment/>
    </xf>
    <xf numFmtId="0" fontId="8" fillId="0" borderId="11" xfId="0" applyFont="1" applyFill="1" applyBorder="1" applyAlignment="1">
      <alignment/>
    </xf>
    <xf numFmtId="0" fontId="71" fillId="0" borderId="14" xfId="0" applyFont="1" applyFill="1" applyBorder="1" applyAlignment="1">
      <alignment/>
    </xf>
    <xf numFmtId="186" fontId="71" fillId="0" borderId="14" xfId="0" applyNumberFormat="1" applyFont="1" applyFill="1" applyBorder="1" applyAlignment="1">
      <alignment/>
    </xf>
    <xf numFmtId="186" fontId="71" fillId="0" borderId="17" xfId="0" applyNumberFormat="1" applyFont="1" applyFill="1" applyBorder="1" applyAlignment="1">
      <alignment/>
    </xf>
    <xf numFmtId="178" fontId="71" fillId="0" borderId="17" xfId="0" applyNumberFormat="1" applyFont="1" applyFill="1" applyBorder="1" applyAlignment="1">
      <alignment/>
    </xf>
    <xf numFmtId="3" fontId="71" fillId="0" borderId="17" xfId="0" applyNumberFormat="1" applyFont="1" applyFill="1" applyBorder="1" applyAlignment="1">
      <alignment/>
    </xf>
    <xf numFmtId="0" fontId="71" fillId="0" borderId="11" xfId="0" applyFont="1" applyFill="1" applyBorder="1" applyAlignment="1">
      <alignment/>
    </xf>
    <xf numFmtId="0" fontId="72" fillId="0" borderId="11" xfId="0" applyFont="1" applyFill="1" applyBorder="1" applyAlignment="1">
      <alignment/>
    </xf>
    <xf numFmtId="186" fontId="72" fillId="0" borderId="11" xfId="0" applyNumberFormat="1" applyFont="1" applyFill="1" applyBorder="1" applyAlignment="1">
      <alignment/>
    </xf>
    <xf numFmtId="3" fontId="4" fillId="0" borderId="11" xfId="0" applyNumberFormat="1" applyFont="1" applyFill="1" applyBorder="1" applyAlignment="1">
      <alignment/>
    </xf>
    <xf numFmtId="178" fontId="4" fillId="0" borderId="11" xfId="0" applyNumberFormat="1" applyFont="1" applyFill="1" applyBorder="1" applyAlignment="1">
      <alignment/>
    </xf>
    <xf numFmtId="0" fontId="4" fillId="0" borderId="0" xfId="0" applyFont="1" applyFill="1" applyAlignment="1">
      <alignment/>
    </xf>
    <xf numFmtId="186" fontId="74" fillId="0" borderId="11" xfId="0" applyNumberFormat="1" applyFont="1" applyFill="1" applyBorder="1" applyAlignment="1">
      <alignment/>
    </xf>
    <xf numFmtId="178" fontId="74" fillId="0" borderId="11" xfId="0" applyNumberFormat="1" applyFont="1" applyFill="1" applyBorder="1" applyAlignment="1">
      <alignment/>
    </xf>
    <xf numFmtId="3" fontId="74" fillId="0" borderId="11" xfId="0" applyNumberFormat="1" applyFont="1" applyFill="1" applyBorder="1" applyAlignment="1">
      <alignment/>
    </xf>
    <xf numFmtId="0" fontId="74" fillId="0" borderId="0" xfId="0" applyFont="1" applyFill="1" applyAlignment="1">
      <alignment/>
    </xf>
    <xf numFmtId="0" fontId="4" fillId="0" borderId="11" xfId="0" applyFont="1" applyFill="1" applyBorder="1" applyAlignment="1">
      <alignment/>
    </xf>
    <xf numFmtId="186" fontId="4" fillId="0" borderId="11" xfId="0" applyNumberFormat="1" applyFont="1" applyFill="1" applyBorder="1" applyAlignment="1">
      <alignment/>
    </xf>
    <xf numFmtId="0" fontId="3" fillId="33" borderId="0" xfId="0" applyFont="1" applyFill="1" applyAlignment="1">
      <alignment/>
    </xf>
    <xf numFmtId="0" fontId="4" fillId="33" borderId="0" xfId="0" applyFont="1" applyFill="1" applyAlignment="1">
      <alignment horizontal="right"/>
    </xf>
    <xf numFmtId="0" fontId="8" fillId="33" borderId="0" xfId="0" applyFont="1" applyFill="1" applyAlignment="1">
      <alignment horizontal="centerContinuous"/>
    </xf>
    <xf numFmtId="0" fontId="4" fillId="33" borderId="0" xfId="0" applyFont="1" applyFill="1" applyAlignment="1">
      <alignment/>
    </xf>
    <xf numFmtId="0" fontId="4" fillId="33" borderId="0" xfId="0" applyFont="1" applyFill="1" applyAlignment="1">
      <alignment vertical="center"/>
    </xf>
    <xf numFmtId="0" fontId="9" fillId="33" borderId="0" xfId="0" applyFont="1" applyFill="1" applyAlignment="1">
      <alignment horizontal="left"/>
    </xf>
    <xf numFmtId="0" fontId="10" fillId="33" borderId="0" xfId="0" applyFont="1" applyFill="1" applyAlignment="1">
      <alignment/>
    </xf>
    <xf numFmtId="0" fontId="7" fillId="33" borderId="0" xfId="0" applyFont="1" applyFill="1" applyAlignment="1">
      <alignment/>
    </xf>
    <xf numFmtId="0" fontId="6" fillId="33" borderId="18" xfId="62" applyNumberFormat="1" applyFont="1" applyFill="1" applyBorder="1" applyAlignment="1">
      <alignment horizontal="center" vertical="center" wrapText="1"/>
      <protection/>
    </xf>
    <xf numFmtId="14" fontId="6" fillId="33" borderId="18" xfId="62" applyNumberFormat="1" applyFont="1" applyFill="1" applyBorder="1" applyAlignment="1">
      <alignment horizontal="center" vertical="center" wrapText="1"/>
      <protection/>
    </xf>
    <xf numFmtId="0" fontId="13" fillId="33" borderId="10"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0" xfId="0" applyFont="1" applyFill="1" applyAlignment="1">
      <alignment vertical="center"/>
    </xf>
    <xf numFmtId="0" fontId="3" fillId="33" borderId="14" xfId="0" applyFont="1" applyFill="1" applyBorder="1" applyAlignment="1">
      <alignment horizontal="center"/>
    </xf>
    <xf numFmtId="3" fontId="71" fillId="33" borderId="14" xfId="0" applyNumberFormat="1" applyFont="1" applyFill="1" applyBorder="1" applyAlignment="1">
      <alignment/>
    </xf>
    <xf numFmtId="178" fontId="71" fillId="33" borderId="14" xfId="0" applyNumberFormat="1" applyFont="1" applyFill="1" applyBorder="1" applyAlignment="1">
      <alignment horizontal="right"/>
    </xf>
    <xf numFmtId="0" fontId="16" fillId="33" borderId="11" xfId="0" applyFont="1" applyFill="1" applyBorder="1" applyAlignment="1">
      <alignment horizontal="center"/>
    </xf>
    <xf numFmtId="0" fontId="16" fillId="33" borderId="11" xfId="0" applyFont="1" applyFill="1" applyBorder="1" applyAlignment="1">
      <alignment/>
    </xf>
    <xf numFmtId="3" fontId="16" fillId="33" borderId="11" xfId="0" applyNumberFormat="1" applyFont="1" applyFill="1" applyBorder="1" applyAlignment="1">
      <alignment/>
    </xf>
    <xf numFmtId="178" fontId="16" fillId="33" borderId="11" xfId="0" applyNumberFormat="1" applyFont="1" applyFill="1" applyBorder="1" applyAlignment="1">
      <alignment horizontal="right"/>
    </xf>
    <xf numFmtId="0" fontId="21" fillId="33" borderId="0" xfId="0" applyFont="1" applyFill="1" applyAlignment="1">
      <alignment/>
    </xf>
    <xf numFmtId="0" fontId="3" fillId="33" borderId="11" xfId="0" applyFont="1" applyFill="1" applyBorder="1" applyAlignment="1">
      <alignment horizontal="center"/>
    </xf>
    <xf numFmtId="0" fontId="3" fillId="33" borderId="11" xfId="0" applyFont="1" applyFill="1" applyBorder="1" applyAlignment="1">
      <alignment/>
    </xf>
    <xf numFmtId="3" fontId="3" fillId="33" borderId="11" xfId="0" applyNumberFormat="1" applyFont="1" applyFill="1" applyBorder="1" applyAlignment="1">
      <alignment/>
    </xf>
    <xf numFmtId="178" fontId="3" fillId="33" borderId="11" xfId="0" applyNumberFormat="1" applyFont="1" applyFill="1" applyBorder="1" applyAlignment="1">
      <alignment horizontal="right"/>
    </xf>
    <xf numFmtId="0" fontId="4" fillId="33" borderId="11" xfId="0" applyFont="1" applyFill="1" applyBorder="1" applyAlignment="1">
      <alignment horizontal="center"/>
    </xf>
    <xf numFmtId="0" fontId="4" fillId="33" borderId="11" xfId="0" applyFont="1" applyFill="1" applyBorder="1" applyAlignment="1">
      <alignment/>
    </xf>
    <xf numFmtId="3" fontId="4" fillId="33" borderId="11" xfId="0" applyNumberFormat="1" applyFont="1" applyFill="1" applyBorder="1" applyAlignment="1">
      <alignment/>
    </xf>
    <xf numFmtId="178" fontId="4" fillId="33" borderId="11" xfId="0" applyNumberFormat="1" applyFont="1" applyFill="1" applyBorder="1" applyAlignment="1">
      <alignment horizontal="right"/>
    </xf>
    <xf numFmtId="0" fontId="4" fillId="33" borderId="11" xfId="0" applyFont="1" applyFill="1" applyBorder="1" applyAlignment="1">
      <alignment horizontal="center" vertical="center"/>
    </xf>
    <xf numFmtId="0" fontId="4" fillId="33" borderId="11" xfId="0" applyFont="1" applyFill="1" applyBorder="1" applyAlignment="1">
      <alignment horizontal="justify" wrapText="1"/>
    </xf>
    <xf numFmtId="3" fontId="5" fillId="33" borderId="11" xfId="0" applyNumberFormat="1" applyFont="1" applyFill="1" applyBorder="1" applyAlignment="1">
      <alignment/>
    </xf>
    <xf numFmtId="0" fontId="9" fillId="33" borderId="0" xfId="0" applyFont="1" applyFill="1" applyAlignment="1">
      <alignment/>
    </xf>
    <xf numFmtId="0" fontId="4" fillId="33" borderId="11" xfId="0" applyFont="1" applyFill="1" applyBorder="1" applyAlignment="1">
      <alignment horizontal="left" wrapText="1"/>
    </xf>
    <xf numFmtId="0" fontId="4" fillId="33" borderId="11" xfId="0" applyFont="1" applyFill="1" applyBorder="1" applyAlignment="1">
      <alignment/>
    </xf>
    <xf numFmtId="0" fontId="3" fillId="33" borderId="11" xfId="0" applyFont="1" applyFill="1" applyBorder="1" applyAlignment="1">
      <alignment horizontal="left" wrapText="1"/>
    </xf>
    <xf numFmtId="0" fontId="8" fillId="33" borderId="0" xfId="0" applyFont="1" applyFill="1" applyAlignment="1">
      <alignment/>
    </xf>
    <xf numFmtId="0" fontId="16" fillId="33" borderId="11" xfId="0" applyFont="1" applyFill="1" applyBorder="1" applyAlignment="1">
      <alignment horizontal="center" vertical="center"/>
    </xf>
    <xf numFmtId="0" fontId="22" fillId="33" borderId="11" xfId="0" applyFont="1" applyFill="1" applyBorder="1" applyAlignment="1">
      <alignment wrapText="1"/>
    </xf>
    <xf numFmtId="3" fontId="16" fillId="33" borderId="11" xfId="0" applyNumberFormat="1" applyFont="1" applyFill="1" applyBorder="1" applyAlignment="1">
      <alignment vertical="center"/>
    </xf>
    <xf numFmtId="178" fontId="16" fillId="33" borderId="11" xfId="0" applyNumberFormat="1" applyFont="1" applyFill="1" applyBorder="1" applyAlignment="1">
      <alignment horizontal="right" vertical="center"/>
    </xf>
    <xf numFmtId="0" fontId="4" fillId="33" borderId="11" xfId="0" applyFont="1" applyFill="1" applyBorder="1" applyAlignment="1">
      <alignment horizontal="center"/>
    </xf>
    <xf numFmtId="178" fontId="17" fillId="33" borderId="11" xfId="0" applyNumberFormat="1" applyFont="1" applyFill="1" applyBorder="1" applyAlignment="1">
      <alignment horizontal="right"/>
    </xf>
    <xf numFmtId="0" fontId="10" fillId="33" borderId="0" xfId="0" applyFont="1" applyFill="1" applyAlignment="1">
      <alignment/>
    </xf>
    <xf numFmtId="0" fontId="9"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178" fontId="4" fillId="33" borderId="12" xfId="0" applyNumberFormat="1" applyFont="1" applyFill="1" applyBorder="1" applyAlignment="1">
      <alignment horizontal="right"/>
    </xf>
    <xf numFmtId="178" fontId="4" fillId="33" borderId="12" xfId="0" applyNumberFormat="1" applyFont="1" applyFill="1" applyBorder="1" applyAlignment="1">
      <alignment horizontal="right"/>
    </xf>
    <xf numFmtId="0" fontId="10" fillId="33" borderId="0" xfId="0" applyFont="1" applyFill="1" applyAlignment="1">
      <alignment horizontal="right"/>
    </xf>
    <xf numFmtId="0" fontId="71" fillId="0" borderId="14" xfId="0" applyFont="1" applyFill="1" applyBorder="1" applyAlignment="1">
      <alignment horizontal="center"/>
    </xf>
    <xf numFmtId="0" fontId="75" fillId="0" borderId="14" xfId="0" applyFont="1" applyFill="1" applyBorder="1" applyAlignment="1">
      <alignment/>
    </xf>
    <xf numFmtId="3" fontId="76" fillId="0" borderId="14" xfId="0" applyNumberFormat="1" applyFont="1" applyFill="1" applyBorder="1" applyAlignment="1">
      <alignment horizontal="right"/>
    </xf>
    <xf numFmtId="0" fontId="3" fillId="0" borderId="21" xfId="0" applyFont="1" applyFill="1" applyBorder="1" applyAlignment="1">
      <alignment horizontal="left" wrapText="1"/>
    </xf>
    <xf numFmtId="3" fontId="3" fillId="0" borderId="11" xfId="0" applyNumberFormat="1" applyFont="1" applyFill="1" applyBorder="1" applyAlignment="1">
      <alignment/>
    </xf>
    <xf numFmtId="178" fontId="3" fillId="0" borderId="11" xfId="0" applyNumberFormat="1" applyFont="1" applyFill="1" applyBorder="1" applyAlignment="1">
      <alignment/>
    </xf>
    <xf numFmtId="0" fontId="10" fillId="0" borderId="11" xfId="0" applyFont="1" applyFill="1" applyBorder="1" applyAlignment="1">
      <alignment/>
    </xf>
    <xf numFmtId="0" fontId="10" fillId="0" borderId="0" xfId="0" applyFont="1" applyFill="1" applyAlignment="1">
      <alignment/>
    </xf>
    <xf numFmtId="3" fontId="10" fillId="0" borderId="0" xfId="0" applyNumberFormat="1" applyFont="1" applyFill="1" applyAlignment="1">
      <alignment/>
    </xf>
    <xf numFmtId="0" fontId="5" fillId="0" borderId="0" xfId="0" applyNumberFormat="1" applyFont="1" applyFill="1" applyAlignment="1">
      <alignment wrapText="1"/>
    </xf>
    <xf numFmtId="3" fontId="4" fillId="0" borderId="0" xfId="0" applyNumberFormat="1" applyFont="1" applyFill="1" applyAlignment="1">
      <alignment/>
    </xf>
    <xf numFmtId="0" fontId="77" fillId="0" borderId="11" xfId="0" applyFont="1" applyFill="1" applyBorder="1" applyAlignment="1">
      <alignment/>
    </xf>
    <xf numFmtId="0" fontId="77" fillId="0" borderId="11" xfId="0" applyFont="1" applyFill="1" applyBorder="1" applyAlignment="1">
      <alignment wrapText="1"/>
    </xf>
    <xf numFmtId="186" fontId="77" fillId="0" borderId="11" xfId="0" applyNumberFormat="1" applyFont="1" applyFill="1" applyBorder="1" applyAlignment="1">
      <alignment/>
    </xf>
    <xf numFmtId="3" fontId="5" fillId="0" borderId="11" xfId="0" applyNumberFormat="1" applyFont="1" applyFill="1" applyBorder="1" applyAlignment="1">
      <alignment/>
    </xf>
    <xf numFmtId="178" fontId="5" fillId="0" borderId="11" xfId="0" applyNumberFormat="1" applyFont="1" applyFill="1" applyBorder="1" applyAlignment="1">
      <alignment/>
    </xf>
    <xf numFmtId="0" fontId="5" fillId="0" borderId="0" xfId="0" applyFont="1" applyFill="1" applyAlignment="1">
      <alignment/>
    </xf>
    <xf numFmtId="0" fontId="6" fillId="0" borderId="1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25" fillId="0" borderId="13" xfId="0" applyFont="1" applyFill="1" applyBorder="1" applyAlignment="1" quotePrefix="1">
      <alignment horizontal="center" vertical="center" wrapText="1"/>
    </xf>
    <xf numFmtId="0" fontId="26" fillId="0" borderId="22"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8"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center"/>
    </xf>
    <xf numFmtId="0" fontId="27" fillId="0" borderId="0" xfId="0" applyNumberFormat="1" applyFont="1" applyFill="1" applyBorder="1" applyAlignment="1">
      <alignment horizontal="center" wrapText="1"/>
    </xf>
    <xf numFmtId="0" fontId="4" fillId="0" borderId="23" xfId="0" applyFont="1" applyFill="1" applyBorder="1" applyAlignment="1">
      <alignment horizontal="center" vertical="center"/>
    </xf>
    <xf numFmtId="3" fontId="25" fillId="0" borderId="10" xfId="0" applyNumberFormat="1" applyFont="1" applyFill="1" applyBorder="1" applyAlignment="1">
      <alignment horizontal="center" vertical="center" wrapText="1"/>
    </xf>
    <xf numFmtId="0" fontId="3" fillId="0" borderId="0" xfId="0" applyFont="1" applyFill="1" applyAlignment="1">
      <alignment horizontal="center" wrapText="1"/>
    </xf>
    <xf numFmtId="0" fontId="6" fillId="0" borderId="10" xfId="62" applyNumberFormat="1" applyFont="1" applyFill="1" applyBorder="1" applyAlignment="1">
      <alignment horizontal="center" vertical="center" wrapText="1"/>
      <protection/>
    </xf>
    <xf numFmtId="0" fontId="9" fillId="0" borderId="0" xfId="0" applyFont="1" applyFill="1" applyBorder="1" applyAlignment="1">
      <alignment horizontal="left"/>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22" xfId="0" applyNumberFormat="1" applyFont="1" applyFill="1" applyBorder="1" applyAlignment="1">
      <alignment horizontal="center" vertical="center" wrapText="1"/>
    </xf>
    <xf numFmtId="0" fontId="6" fillId="33" borderId="13" xfId="62" applyNumberFormat="1" applyFont="1" applyFill="1" applyBorder="1" applyAlignment="1">
      <alignment horizontal="center" vertical="center" wrapText="1"/>
      <protection/>
    </xf>
    <xf numFmtId="0" fontId="6" fillId="33" borderId="18" xfId="62" applyNumberFormat="1" applyFont="1" applyFill="1" applyBorder="1" applyAlignment="1">
      <alignment horizontal="center" vertical="center" wrapText="1"/>
      <protection/>
    </xf>
    <xf numFmtId="0" fontId="3" fillId="33" borderId="0" xfId="0" applyFont="1" applyFill="1" applyAlignment="1">
      <alignment horizontal="center"/>
    </xf>
    <xf numFmtId="0" fontId="18" fillId="33" borderId="0" xfId="0" applyFont="1" applyFill="1" applyBorder="1" applyAlignment="1">
      <alignment horizontal="right"/>
    </xf>
    <xf numFmtId="0" fontId="6" fillId="33" borderId="20" xfId="62" applyNumberFormat="1" applyFont="1" applyFill="1" applyBorder="1" applyAlignment="1">
      <alignment horizontal="center" vertical="center" wrapText="1"/>
      <protection/>
    </xf>
    <xf numFmtId="0" fontId="6" fillId="33" borderId="19" xfId="62" applyNumberFormat="1" applyFont="1" applyFill="1" applyBorder="1" applyAlignment="1">
      <alignment horizontal="center" vertical="center" wrapText="1"/>
      <protection/>
    </xf>
    <xf numFmtId="0" fontId="71" fillId="0" borderId="12" xfId="0" applyFont="1" applyFill="1" applyBorder="1" applyAlignment="1">
      <alignment horizontal="center"/>
    </xf>
    <xf numFmtId="0" fontId="71" fillId="0" borderId="12" xfId="0" applyNumberFormat="1" applyFont="1" applyFill="1" applyBorder="1" applyAlignment="1">
      <alignment wrapText="1"/>
    </xf>
    <xf numFmtId="186" fontId="71" fillId="0" borderId="12" xfId="0" applyNumberFormat="1" applyFont="1" applyFill="1" applyBorder="1" applyAlignment="1">
      <alignment/>
    </xf>
    <xf numFmtId="178" fontId="71" fillId="0" borderId="12" xfId="0" applyNumberFormat="1" applyFont="1" applyFill="1" applyBorder="1" applyAlignment="1">
      <alignment/>
    </xf>
    <xf numFmtId="0" fontId="8" fillId="33" borderId="0" xfId="0" applyFont="1" applyFill="1" applyAlignment="1">
      <alignment horizont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urrency 2" xfId="46"/>
    <cellStyle name="Check Cell" xfId="47"/>
    <cellStyle name="Explanatory Text" xfId="48"/>
    <cellStyle name="Followed Hyperlink" xfId="49"/>
    <cellStyle name="Good" xfId="50"/>
    <cellStyle name="HAI"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rmal 6" xfId="64"/>
    <cellStyle name="Normal 7"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G39"/>
  <sheetViews>
    <sheetView zoomScalePageLayoutView="0" workbookViewId="0" topLeftCell="A1">
      <selection activeCell="A3" sqref="A3:IV3"/>
    </sheetView>
  </sheetViews>
  <sheetFormatPr defaultColWidth="10" defaultRowHeight="15"/>
  <cols>
    <col min="1" max="1" width="5.69921875" style="1" customWidth="1"/>
    <col min="2" max="2" width="52.8984375" style="1" customWidth="1"/>
    <col min="3" max="4" width="12.69921875" style="1" customWidth="1"/>
    <col min="5" max="6" width="10.3984375" style="1" customWidth="1"/>
    <col min="7" max="7" width="13" style="1" hidden="1" customWidth="1"/>
    <col min="8" max="16384" width="10" style="1" customWidth="1"/>
  </cols>
  <sheetData>
    <row r="1" spans="1:6" ht="21" customHeight="1">
      <c r="A1" s="11" t="s">
        <v>60</v>
      </c>
      <c r="B1" s="11"/>
      <c r="C1" s="11"/>
      <c r="D1" s="155" t="s">
        <v>36</v>
      </c>
      <c r="E1" s="156"/>
      <c r="F1" s="156"/>
    </row>
    <row r="2" spans="1:6" ht="28.5" customHeight="1">
      <c r="A2" s="154" t="s">
        <v>61</v>
      </c>
      <c r="B2" s="154"/>
      <c r="C2" s="154"/>
      <c r="D2" s="154"/>
      <c r="E2" s="154"/>
      <c r="F2" s="154"/>
    </row>
    <row r="3" spans="1:7" s="69" customFormat="1" ht="21" customHeight="1">
      <c r="A3" s="157" t="s">
        <v>96</v>
      </c>
      <c r="B3" s="157"/>
      <c r="C3" s="157"/>
      <c r="D3" s="157"/>
      <c r="E3" s="157"/>
      <c r="F3" s="157"/>
      <c r="G3" s="137"/>
    </row>
    <row r="4" spans="1:7" ht="25.5" customHeight="1">
      <c r="A4" s="21"/>
      <c r="B4" s="21"/>
      <c r="C4" s="21"/>
      <c r="D4" s="21"/>
      <c r="E4" s="21"/>
      <c r="F4" s="10" t="s">
        <v>23</v>
      </c>
      <c r="G4" s="7"/>
    </row>
    <row r="5" spans="1:7" s="17" customFormat="1" ht="33" customHeight="1">
      <c r="A5" s="145" t="s">
        <v>29</v>
      </c>
      <c r="B5" s="145" t="s">
        <v>31</v>
      </c>
      <c r="C5" s="145" t="s">
        <v>92</v>
      </c>
      <c r="D5" s="145" t="s">
        <v>62</v>
      </c>
      <c r="E5" s="148" t="s">
        <v>44</v>
      </c>
      <c r="F5" s="149"/>
      <c r="G5" s="151" t="s">
        <v>88</v>
      </c>
    </row>
    <row r="6" spans="1:7" s="17" customFormat="1" ht="16.5">
      <c r="A6" s="146"/>
      <c r="B6" s="146"/>
      <c r="C6" s="146"/>
      <c r="D6" s="146"/>
      <c r="E6" s="145" t="s">
        <v>93</v>
      </c>
      <c r="F6" s="145" t="s">
        <v>94</v>
      </c>
      <c r="G6" s="152"/>
    </row>
    <row r="7" spans="1:7" s="17" customFormat="1" ht="30.75" customHeight="1">
      <c r="A7" s="147"/>
      <c r="B7" s="147"/>
      <c r="C7" s="147"/>
      <c r="D7" s="147"/>
      <c r="E7" s="150"/>
      <c r="F7" s="150"/>
      <c r="G7" s="153"/>
    </row>
    <row r="8" spans="1:7" s="12" customFormat="1" ht="17.25" customHeight="1">
      <c r="A8" s="50" t="s">
        <v>0</v>
      </c>
      <c r="B8" s="51" t="s">
        <v>1</v>
      </c>
      <c r="C8" s="50">
        <v>1</v>
      </c>
      <c r="D8" s="50">
        <f>C8+1</f>
        <v>2</v>
      </c>
      <c r="E8" s="52" t="s">
        <v>9</v>
      </c>
      <c r="F8" s="50">
        <v>4</v>
      </c>
      <c r="G8" s="50">
        <v>5</v>
      </c>
    </row>
    <row r="9" spans="1:7" s="33" customFormat="1" ht="24.75" customHeight="1">
      <c r="A9" s="128" t="s">
        <v>0</v>
      </c>
      <c r="B9" s="129" t="s">
        <v>40</v>
      </c>
      <c r="C9" s="130">
        <f>SUM(C10:C11)</f>
        <v>6907000</v>
      </c>
      <c r="D9" s="130">
        <f>SUM(D10:D11)</f>
        <v>3792499.520557</v>
      </c>
      <c r="E9" s="49">
        <f>D9/C9</f>
        <v>0.5490805734120457</v>
      </c>
      <c r="F9" s="49">
        <f>D9/G9</f>
        <v>1.054556338053733</v>
      </c>
      <c r="G9" s="130">
        <f>G10+G11</f>
        <v>3596298.636407</v>
      </c>
    </row>
    <row r="10" spans="1:7" s="2" customFormat="1" ht="24.75" customHeight="1">
      <c r="A10" s="13">
        <v>1</v>
      </c>
      <c r="B10" s="9" t="s">
        <v>4</v>
      </c>
      <c r="C10" s="8">
        <v>6307000</v>
      </c>
      <c r="D10" s="8">
        <v>3552499.792536</v>
      </c>
      <c r="E10" s="24">
        <f aca="true" t="shared" si="0" ref="E10:E18">D10/C10</f>
        <v>0.5632630081712383</v>
      </c>
      <c r="F10" s="24">
        <f aca="true" t="shared" si="1" ref="F10:F18">D10/G10</f>
        <v>1.1071058882672185</v>
      </c>
      <c r="G10" s="8">
        <v>3208816.636407</v>
      </c>
    </row>
    <row r="11" spans="1:7" s="2" customFormat="1" ht="24.75" customHeight="1">
      <c r="A11" s="13">
        <v>2</v>
      </c>
      <c r="B11" s="9" t="s">
        <v>89</v>
      </c>
      <c r="C11" s="8">
        <v>600000</v>
      </c>
      <c r="D11" s="8">
        <v>239999.72802100002</v>
      </c>
      <c r="E11" s="24">
        <f t="shared" si="0"/>
        <v>0.3999995467016667</v>
      </c>
      <c r="F11" s="24">
        <f t="shared" si="1"/>
        <v>0.6193829081634761</v>
      </c>
      <c r="G11" s="8">
        <v>387482</v>
      </c>
    </row>
    <row r="12" spans="1:7" s="2" customFormat="1" ht="24.75" customHeight="1">
      <c r="A12" s="5" t="s">
        <v>1</v>
      </c>
      <c r="B12" s="6" t="s">
        <v>65</v>
      </c>
      <c r="C12" s="15">
        <f>C13+C14+C18</f>
        <v>8451700</v>
      </c>
      <c r="D12" s="15">
        <f>D13+D14+D18</f>
        <v>5180088</v>
      </c>
      <c r="E12" s="26">
        <f t="shared" si="0"/>
        <v>0.6129048593774034</v>
      </c>
      <c r="F12" s="26">
        <f t="shared" si="1"/>
        <v>1.156267836188649</v>
      </c>
      <c r="G12" s="15">
        <f>G13+G14+G18</f>
        <v>4480007</v>
      </c>
    </row>
    <row r="13" spans="1:7" s="2" customFormat="1" ht="24.75" customHeight="1">
      <c r="A13" s="13">
        <v>1</v>
      </c>
      <c r="B13" s="9" t="s">
        <v>66</v>
      </c>
      <c r="C13" s="27">
        <v>5854500</v>
      </c>
      <c r="D13" s="27">
        <v>3284127</v>
      </c>
      <c r="E13" s="24">
        <f t="shared" si="0"/>
        <v>0.5609577248270561</v>
      </c>
      <c r="F13" s="24">
        <f t="shared" si="1"/>
        <v>1.0766302252574764</v>
      </c>
      <c r="G13" s="8">
        <v>3050376</v>
      </c>
    </row>
    <row r="14" spans="1:7" s="2" customFormat="1" ht="24.75" customHeight="1">
      <c r="A14" s="13">
        <v>2</v>
      </c>
      <c r="B14" s="9" t="s">
        <v>67</v>
      </c>
      <c r="C14" s="8">
        <f>SUM(C15:C17)</f>
        <v>2585158</v>
      </c>
      <c r="D14" s="8">
        <f>SUM(D15:D17)</f>
        <v>1224199</v>
      </c>
      <c r="E14" s="24">
        <f t="shared" si="0"/>
        <v>0.4735490055153302</v>
      </c>
      <c r="F14" s="24">
        <f t="shared" si="1"/>
        <v>1.6601064248150992</v>
      </c>
      <c r="G14" s="8">
        <f>SUM(G15:G17)</f>
        <v>737422</v>
      </c>
    </row>
    <row r="15" spans="1:7" s="30" customFormat="1" ht="24.75" customHeight="1">
      <c r="A15" s="28"/>
      <c r="B15" s="53" t="s">
        <v>68</v>
      </c>
      <c r="C15" s="29">
        <v>1329731</v>
      </c>
      <c r="D15" s="29">
        <v>660000</v>
      </c>
      <c r="E15" s="48">
        <f t="shared" si="0"/>
        <v>0.49634098926775416</v>
      </c>
      <c r="F15" s="48">
        <f t="shared" si="1"/>
        <v>1</v>
      </c>
      <c r="G15" s="29">
        <v>660000</v>
      </c>
    </row>
    <row r="16" spans="1:7" s="30" customFormat="1" ht="24.75" customHeight="1">
      <c r="A16" s="28"/>
      <c r="B16" s="53" t="s">
        <v>69</v>
      </c>
      <c r="C16" s="29">
        <f>163539+1000333</f>
        <v>1163872</v>
      </c>
      <c r="D16" s="29">
        <v>524199</v>
      </c>
      <c r="E16" s="48">
        <f t="shared" si="0"/>
        <v>0.45039231118198564</v>
      </c>
      <c r="F16" s="48">
        <f t="shared" si="1"/>
        <v>14.00777617444284</v>
      </c>
      <c r="G16" s="29">
        <f>20000+17422</f>
        <v>37422</v>
      </c>
    </row>
    <row r="17" spans="1:7" s="30" customFormat="1" ht="24.75" customHeight="1">
      <c r="A17" s="28"/>
      <c r="B17" s="53" t="s">
        <v>70</v>
      </c>
      <c r="C17" s="29">
        <v>91555</v>
      </c>
      <c r="D17" s="29">
        <v>40000</v>
      </c>
      <c r="E17" s="48">
        <f t="shared" si="0"/>
        <v>0.43689585495057615</v>
      </c>
      <c r="F17" s="48">
        <f t="shared" si="1"/>
        <v>1</v>
      </c>
      <c r="G17" s="29">
        <v>40000</v>
      </c>
    </row>
    <row r="18" spans="1:7" s="2" customFormat="1" ht="24.75" customHeight="1">
      <c r="A18" s="13">
        <v>3</v>
      </c>
      <c r="B18" s="9" t="s">
        <v>71</v>
      </c>
      <c r="C18" s="8">
        <v>12042</v>
      </c>
      <c r="D18" s="8">
        <v>671762</v>
      </c>
      <c r="E18" s="24">
        <f t="shared" si="0"/>
        <v>55.784919448596575</v>
      </c>
      <c r="F18" s="24">
        <f t="shared" si="1"/>
        <v>0.9704612335291798</v>
      </c>
      <c r="G18" s="8">
        <v>692209</v>
      </c>
    </row>
    <row r="19" spans="1:7" s="16" customFormat="1" ht="24.75" customHeight="1">
      <c r="A19" s="5" t="s">
        <v>1</v>
      </c>
      <c r="B19" s="55" t="s">
        <v>42</v>
      </c>
      <c r="C19" s="15">
        <f>C20+C27+C28</f>
        <v>8445500</v>
      </c>
      <c r="D19" s="15">
        <f>D20+D27+D28</f>
        <v>3745971.501179</v>
      </c>
      <c r="E19" s="26">
        <f aca="true" t="shared" si="2" ref="E19:E27">D19/C19</f>
        <v>0.44354644499188917</v>
      </c>
      <c r="F19" s="26">
        <v>1.274</v>
      </c>
      <c r="G19" s="58"/>
    </row>
    <row r="20" spans="1:7" s="16" customFormat="1" ht="24.75" customHeight="1">
      <c r="A20" s="5" t="s">
        <v>5</v>
      </c>
      <c r="B20" s="6" t="s">
        <v>43</v>
      </c>
      <c r="C20" s="15">
        <f>C21+C22+C23+C24+C25+C26</f>
        <v>7190073</v>
      </c>
      <c r="D20" s="15">
        <f>D21+D22+D23+D24+D25+D26</f>
        <v>3136729.501179</v>
      </c>
      <c r="E20" s="26">
        <f t="shared" si="2"/>
        <v>0.43625836638640525</v>
      </c>
      <c r="F20" s="26">
        <v>1.21</v>
      </c>
      <c r="G20" s="58"/>
    </row>
    <row r="21" spans="1:7" s="2" customFormat="1" ht="24.75" customHeight="1">
      <c r="A21" s="13">
        <v>1</v>
      </c>
      <c r="B21" s="9" t="s">
        <v>25</v>
      </c>
      <c r="C21" s="8">
        <v>2177090</v>
      </c>
      <c r="D21" s="8">
        <f>1015908-7274.498821</f>
        <v>1008633.501179</v>
      </c>
      <c r="E21" s="24">
        <f t="shared" si="2"/>
        <v>0.4632943521760699</v>
      </c>
      <c r="F21" s="24">
        <v>1.526</v>
      </c>
      <c r="G21" s="54"/>
    </row>
    <row r="22" spans="1:7" s="2" customFormat="1" ht="24.75" customHeight="1">
      <c r="A22" s="13">
        <v>2</v>
      </c>
      <c r="B22" s="9" t="s">
        <v>2</v>
      </c>
      <c r="C22" s="8">
        <v>4793507</v>
      </c>
      <c r="D22" s="8">
        <v>2127144</v>
      </c>
      <c r="E22" s="24">
        <f t="shared" si="2"/>
        <v>0.44375527145365595</v>
      </c>
      <c r="F22" s="24">
        <v>1.138</v>
      </c>
      <c r="G22" s="54"/>
    </row>
    <row r="23" spans="1:7" s="2" customFormat="1" ht="24.75" customHeight="1">
      <c r="A23" s="13">
        <v>3</v>
      </c>
      <c r="B23" s="9" t="s">
        <v>53</v>
      </c>
      <c r="C23" s="8">
        <v>400</v>
      </c>
      <c r="D23" s="8">
        <v>952</v>
      </c>
      <c r="E23" s="24">
        <f t="shared" si="2"/>
        <v>2.38</v>
      </c>
      <c r="F23" s="24"/>
      <c r="G23" s="54"/>
    </row>
    <row r="24" spans="1:7" s="2" customFormat="1" ht="24.75" customHeight="1">
      <c r="A24" s="13">
        <v>4</v>
      </c>
      <c r="B24" s="9" t="s">
        <v>27</v>
      </c>
      <c r="C24" s="8">
        <v>1000</v>
      </c>
      <c r="D24" s="8"/>
      <c r="E24" s="24">
        <f t="shared" si="2"/>
        <v>0</v>
      </c>
      <c r="F24" s="24"/>
      <c r="G24" s="54"/>
    </row>
    <row r="25" spans="1:7" s="2" customFormat="1" ht="24.75" customHeight="1">
      <c r="A25" s="13">
        <v>5</v>
      </c>
      <c r="B25" s="9" t="s">
        <v>24</v>
      </c>
      <c r="C25" s="8">
        <v>168000</v>
      </c>
      <c r="D25" s="8"/>
      <c r="E25" s="24">
        <f t="shared" si="2"/>
        <v>0</v>
      </c>
      <c r="F25" s="24"/>
      <c r="G25" s="54"/>
    </row>
    <row r="26" spans="1:7" s="2" customFormat="1" ht="24.75" customHeight="1">
      <c r="A26" s="13">
        <v>6</v>
      </c>
      <c r="B26" s="9" t="s">
        <v>26</v>
      </c>
      <c r="C26" s="8">
        <v>50076</v>
      </c>
      <c r="D26" s="8"/>
      <c r="E26" s="24">
        <f t="shared" si="2"/>
        <v>0</v>
      </c>
      <c r="F26" s="24"/>
      <c r="G26" s="54"/>
    </row>
    <row r="27" spans="1:7" s="2" customFormat="1" ht="24.75" customHeight="1">
      <c r="A27" s="5" t="s">
        <v>6</v>
      </c>
      <c r="B27" s="6" t="s">
        <v>41</v>
      </c>
      <c r="C27" s="15">
        <v>1255427</v>
      </c>
      <c r="D27" s="15">
        <f>539999+1</f>
        <v>540000</v>
      </c>
      <c r="E27" s="26">
        <f t="shared" si="2"/>
        <v>0.4301325365791878</v>
      </c>
      <c r="F27" s="24"/>
      <c r="G27" s="54"/>
    </row>
    <row r="28" spans="1:7" s="135" customFormat="1" ht="24.75" customHeight="1">
      <c r="A28" s="5" t="s">
        <v>13</v>
      </c>
      <c r="B28" s="131" t="s">
        <v>95</v>
      </c>
      <c r="C28" s="132"/>
      <c r="D28" s="132">
        <v>69242</v>
      </c>
      <c r="E28" s="133"/>
      <c r="F28" s="68"/>
      <c r="G28" s="134"/>
    </row>
    <row r="29" spans="1:7" s="16" customFormat="1" ht="24.75" customHeight="1">
      <c r="A29" s="5" t="s">
        <v>7</v>
      </c>
      <c r="B29" s="55" t="s">
        <v>39</v>
      </c>
      <c r="C29" s="15">
        <f>C12-C19</f>
        <v>6200</v>
      </c>
      <c r="D29" s="8"/>
      <c r="E29" s="26"/>
      <c r="F29" s="26"/>
      <c r="G29" s="58"/>
    </row>
    <row r="30" spans="1:7" s="16" customFormat="1" ht="24.75" customHeight="1">
      <c r="A30" s="18" t="s">
        <v>8</v>
      </c>
      <c r="B30" s="56" t="s">
        <v>55</v>
      </c>
      <c r="C30" s="22"/>
      <c r="D30" s="22">
        <v>7274.498821</v>
      </c>
      <c r="E30" s="25"/>
      <c r="F30" s="25"/>
      <c r="G30" s="57"/>
    </row>
    <row r="31" spans="1:6" ht="19.5" customHeight="1">
      <c r="A31" s="14"/>
      <c r="B31" s="14"/>
      <c r="C31" s="2"/>
      <c r="D31" s="2"/>
      <c r="E31" s="2"/>
      <c r="F31" s="2"/>
    </row>
    <row r="32" spans="1:6" ht="18.75">
      <c r="A32" s="2"/>
      <c r="B32" s="14"/>
      <c r="C32" s="2"/>
      <c r="D32" s="136"/>
      <c r="E32" s="2"/>
      <c r="F32" s="2"/>
    </row>
    <row r="33" spans="1:6" ht="11.25" customHeight="1">
      <c r="A33" s="2"/>
      <c r="B33" s="2"/>
      <c r="C33" s="2"/>
      <c r="D33" s="2"/>
      <c r="E33" s="2"/>
      <c r="F33" s="2"/>
    </row>
    <row r="34" spans="1:6" ht="18.75">
      <c r="A34" s="2"/>
      <c r="B34" s="2"/>
      <c r="C34" s="2"/>
      <c r="D34" s="2"/>
      <c r="E34" s="2"/>
      <c r="F34" s="2"/>
    </row>
    <row r="35" spans="1:6" ht="18.75">
      <c r="A35" s="2"/>
      <c r="B35" s="2"/>
      <c r="C35" s="2"/>
      <c r="D35" s="2"/>
      <c r="E35" s="2"/>
      <c r="F35" s="2"/>
    </row>
    <row r="36" spans="1:6" ht="18.75">
      <c r="A36" s="2"/>
      <c r="B36" s="2"/>
      <c r="C36" s="2"/>
      <c r="D36" s="2"/>
      <c r="E36" s="2"/>
      <c r="F36" s="2"/>
    </row>
    <row r="37" spans="1:6" ht="18.75">
      <c r="A37" s="2"/>
      <c r="B37" s="2"/>
      <c r="C37" s="2"/>
      <c r="D37" s="2"/>
      <c r="E37" s="2"/>
      <c r="F37" s="2"/>
    </row>
    <row r="38" spans="1:6" ht="18.75">
      <c r="A38" s="2"/>
      <c r="B38" s="2"/>
      <c r="C38" s="2"/>
      <c r="D38" s="2"/>
      <c r="E38" s="2"/>
      <c r="F38" s="2"/>
    </row>
    <row r="39" spans="1:6" ht="18.75">
      <c r="A39" s="2"/>
      <c r="B39" s="2"/>
      <c r="C39" s="2"/>
      <c r="D39" s="2"/>
      <c r="E39" s="2"/>
      <c r="F39" s="2"/>
    </row>
  </sheetData>
  <sheetProtection/>
  <mergeCells count="11">
    <mergeCell ref="D1:F1"/>
    <mergeCell ref="A3:F3"/>
    <mergeCell ref="A5:A7"/>
    <mergeCell ref="B5:B7"/>
    <mergeCell ref="C5:C7"/>
    <mergeCell ref="D5:D7"/>
    <mergeCell ref="E5:F5"/>
    <mergeCell ref="E6:E7"/>
    <mergeCell ref="F6:F7"/>
    <mergeCell ref="G5:G7"/>
    <mergeCell ref="A2:F2"/>
  </mergeCells>
  <printOptions horizontalCentered="1"/>
  <pageMargins left="0.1968503937007874" right="0.1968503937007874" top="0.4330708661417323" bottom="0.4330708661417323" header="0.15748031496062992" footer="0.1574803149606299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tabColor rgb="FFFFFF00"/>
  </sheetPr>
  <dimension ref="A1:J34"/>
  <sheetViews>
    <sheetView zoomScalePageLayoutView="0" workbookViewId="0" topLeftCell="A1">
      <selection activeCell="B18" sqref="B18"/>
    </sheetView>
  </sheetViews>
  <sheetFormatPr defaultColWidth="10" defaultRowHeight="15"/>
  <cols>
    <col min="1" max="1" width="5.69921875" style="1" customWidth="1"/>
    <col min="2" max="2" width="61.69921875" style="1" customWidth="1"/>
    <col min="3" max="4" width="11.296875" style="1" customWidth="1"/>
    <col min="5" max="6" width="9.296875" style="1" customWidth="1"/>
    <col min="7" max="7" width="11.3984375" style="34" hidden="1" customWidth="1"/>
    <col min="8" max="16384" width="10" style="1" customWidth="1"/>
  </cols>
  <sheetData>
    <row r="1" spans="1:6" ht="21" customHeight="1">
      <c r="A1" s="11" t="s">
        <v>60</v>
      </c>
      <c r="B1" s="11"/>
      <c r="C1" s="11"/>
      <c r="D1" s="155" t="s">
        <v>37</v>
      </c>
      <c r="E1" s="155"/>
      <c r="F1" s="155"/>
    </row>
    <row r="2" spans="1:7" s="69" customFormat="1" ht="27" customHeight="1">
      <c r="A2" s="160" t="s">
        <v>90</v>
      </c>
      <c r="B2" s="160"/>
      <c r="C2" s="160"/>
      <c r="D2" s="160"/>
      <c r="E2" s="160"/>
      <c r="F2" s="160"/>
      <c r="G2" s="138"/>
    </row>
    <row r="3" spans="1:7" s="69" customFormat="1" ht="21" customHeight="1">
      <c r="A3" s="157" t="s">
        <v>96</v>
      </c>
      <c r="B3" s="157"/>
      <c r="C3" s="157"/>
      <c r="D3" s="157"/>
      <c r="E3" s="157"/>
      <c r="F3" s="157"/>
      <c r="G3" s="137"/>
    </row>
    <row r="4" spans="1:6" ht="29.25" customHeight="1">
      <c r="A4" s="158"/>
      <c r="B4" s="158"/>
      <c r="C4" s="158"/>
      <c r="D4" s="23"/>
      <c r="E4" s="3"/>
      <c r="F4" s="10" t="s">
        <v>23</v>
      </c>
    </row>
    <row r="5" spans="1:7" s="17" customFormat="1" ht="34.5" customHeight="1">
      <c r="A5" s="163" t="s">
        <v>29</v>
      </c>
      <c r="B5" s="164" t="s">
        <v>31</v>
      </c>
      <c r="C5" s="165" t="s">
        <v>92</v>
      </c>
      <c r="D5" s="161" t="s">
        <v>91</v>
      </c>
      <c r="E5" s="161" t="s">
        <v>44</v>
      </c>
      <c r="F5" s="161"/>
      <c r="G5" s="159" t="s">
        <v>86</v>
      </c>
    </row>
    <row r="6" spans="1:7" s="17" customFormat="1" ht="51.75" customHeight="1">
      <c r="A6" s="163"/>
      <c r="B6" s="163"/>
      <c r="C6" s="166"/>
      <c r="D6" s="161"/>
      <c r="E6" s="45" t="s">
        <v>93</v>
      </c>
      <c r="F6" s="46" t="s">
        <v>94</v>
      </c>
      <c r="G6" s="159"/>
    </row>
    <row r="7" spans="1:7" s="17" customFormat="1" ht="17.25" customHeight="1">
      <c r="A7" s="35" t="s">
        <v>0</v>
      </c>
      <c r="B7" s="36" t="s">
        <v>1</v>
      </c>
      <c r="C7" s="35">
        <v>1</v>
      </c>
      <c r="D7" s="4">
        <v>2</v>
      </c>
      <c r="E7" s="4" t="s">
        <v>9</v>
      </c>
      <c r="F7" s="4">
        <v>4</v>
      </c>
      <c r="G7" s="47">
        <v>5</v>
      </c>
    </row>
    <row r="8" spans="1:7" s="41" customFormat="1" ht="23.25" customHeight="1">
      <c r="A8" s="59" t="s">
        <v>0</v>
      </c>
      <c r="B8" s="59" t="s">
        <v>72</v>
      </c>
      <c r="C8" s="60">
        <f>C9+C28</f>
        <v>6907000</v>
      </c>
      <c r="D8" s="61">
        <f>D9+D28</f>
        <v>3792499.520557</v>
      </c>
      <c r="E8" s="62">
        <f>D8/C8</f>
        <v>0.5490805734120457</v>
      </c>
      <c r="F8" s="62">
        <f>D8/G8</f>
        <v>1.054556338053733</v>
      </c>
      <c r="G8" s="63">
        <f>G9+G28</f>
        <v>3596298.636407</v>
      </c>
    </row>
    <row r="9" spans="1:10" s="41" customFormat="1" ht="22.5" customHeight="1">
      <c r="A9" s="31" t="s">
        <v>5</v>
      </c>
      <c r="B9" s="64" t="s">
        <v>4</v>
      </c>
      <c r="C9" s="38">
        <f>C10+C13+C14+C15+C20+C16+C17+C18+C21+C22+C23+C24+C25+C26+C27</f>
        <v>6307000</v>
      </c>
      <c r="D9" s="40">
        <f>D10+D13+D14+D15+D20+D16+D17+D18+D21+D22+D23+D24+D25+D26+D27</f>
        <v>3552499.792536</v>
      </c>
      <c r="E9" s="39">
        <f aca="true" t="shared" si="0" ref="E9:E29">D9/C9</f>
        <v>0.5632630081712383</v>
      </c>
      <c r="F9" s="39">
        <f aca="true" t="shared" si="1" ref="F9:F29">D9/G9</f>
        <v>1.1071058882672185</v>
      </c>
      <c r="G9" s="40">
        <f>G10+G13+G14+G15+G20+G16+G17+G18+G21+G22+G23+G24+G25+G26+G27</f>
        <v>3208816.636407</v>
      </c>
      <c r="J9" s="37"/>
    </row>
    <row r="10" spans="1:7" s="69" customFormat="1" ht="21.75" customHeight="1">
      <c r="A10" s="65">
        <v>1</v>
      </c>
      <c r="B10" s="65" t="s">
        <v>73</v>
      </c>
      <c r="C10" s="66">
        <f>C11+C12</f>
        <v>660000</v>
      </c>
      <c r="D10" s="67">
        <v>254902.66942400002</v>
      </c>
      <c r="E10" s="68">
        <f t="shared" si="0"/>
        <v>0.3862161657939394</v>
      </c>
      <c r="F10" s="68">
        <f t="shared" si="1"/>
        <v>0.9198775533606396</v>
      </c>
      <c r="G10" s="67">
        <v>277105</v>
      </c>
    </row>
    <row r="11" spans="1:7" s="73" customFormat="1" ht="21.75" customHeight="1">
      <c r="A11" s="43" t="s">
        <v>74</v>
      </c>
      <c r="B11" s="44" t="s">
        <v>75</v>
      </c>
      <c r="C11" s="70">
        <v>500000</v>
      </c>
      <c r="D11" s="70">
        <v>203863.60578900002</v>
      </c>
      <c r="E11" s="71">
        <f t="shared" si="0"/>
        <v>0.40772721157800007</v>
      </c>
      <c r="F11" s="71">
        <f t="shared" si="1"/>
        <v>0.967402380210978</v>
      </c>
      <c r="G11" s="72">
        <v>210733</v>
      </c>
    </row>
    <row r="12" spans="1:7" s="73" customFormat="1" ht="21.75" customHeight="1">
      <c r="A12" s="43" t="s">
        <v>76</v>
      </c>
      <c r="B12" s="44" t="s">
        <v>77</v>
      </c>
      <c r="C12" s="70">
        <v>160000</v>
      </c>
      <c r="D12" s="70">
        <v>51039.063635000006</v>
      </c>
      <c r="E12" s="71">
        <f t="shared" si="0"/>
        <v>0.31899414771875</v>
      </c>
      <c r="F12" s="71">
        <f t="shared" si="1"/>
        <v>0.7689848676399688</v>
      </c>
      <c r="G12" s="72">
        <v>66372</v>
      </c>
    </row>
    <row r="13" spans="1:7" s="69" customFormat="1" ht="21.75" customHeight="1">
      <c r="A13" s="65">
        <v>2</v>
      </c>
      <c r="B13" s="32" t="s">
        <v>78</v>
      </c>
      <c r="C13" s="66">
        <v>490000</v>
      </c>
      <c r="D13" s="67">
        <v>223262.295934</v>
      </c>
      <c r="E13" s="68">
        <f t="shared" si="0"/>
        <v>0.4556373386408163</v>
      </c>
      <c r="F13" s="68">
        <f t="shared" si="1"/>
        <v>1.0334064474253049</v>
      </c>
      <c r="G13" s="67">
        <v>216045</v>
      </c>
    </row>
    <row r="14" spans="1:7" s="69" customFormat="1" ht="21.75" customHeight="1">
      <c r="A14" s="65">
        <v>3</v>
      </c>
      <c r="B14" s="32" t="s">
        <v>79</v>
      </c>
      <c r="C14" s="66">
        <v>1233000</v>
      </c>
      <c r="D14" s="67">
        <v>698948.063435</v>
      </c>
      <c r="E14" s="68">
        <f t="shared" si="0"/>
        <v>0.5668678535563666</v>
      </c>
      <c r="F14" s="68">
        <f t="shared" si="1"/>
        <v>1.3881320063374225</v>
      </c>
      <c r="G14" s="67">
        <v>503517</v>
      </c>
    </row>
    <row r="15" spans="1:7" s="69" customFormat="1" ht="21.75" customHeight="1">
      <c r="A15" s="65">
        <v>4</v>
      </c>
      <c r="B15" s="65" t="s">
        <v>16</v>
      </c>
      <c r="C15" s="66">
        <v>290000</v>
      </c>
      <c r="D15" s="67">
        <v>138056.28275900002</v>
      </c>
      <c r="E15" s="68">
        <f t="shared" si="0"/>
        <v>0.47605614744482766</v>
      </c>
      <c r="F15" s="68">
        <f t="shared" si="1"/>
        <v>1.4392871887853504</v>
      </c>
      <c r="G15" s="67">
        <v>95919.89967999999</v>
      </c>
    </row>
    <row r="16" spans="1:7" s="69" customFormat="1" ht="21.75" customHeight="1">
      <c r="A16" s="65">
        <v>6</v>
      </c>
      <c r="B16" s="65" t="s">
        <v>10</v>
      </c>
      <c r="C16" s="66">
        <v>610000</v>
      </c>
      <c r="D16" s="67">
        <v>330856.798732</v>
      </c>
      <c r="E16" s="68">
        <f t="shared" si="0"/>
        <v>0.5423881946426229</v>
      </c>
      <c r="F16" s="68">
        <f t="shared" si="1"/>
        <v>1.1951925914103958</v>
      </c>
      <c r="G16" s="67">
        <v>276823</v>
      </c>
    </row>
    <row r="17" spans="1:7" s="69" customFormat="1" ht="21.75" customHeight="1">
      <c r="A17" s="65">
        <v>7</v>
      </c>
      <c r="B17" s="32" t="s">
        <v>11</v>
      </c>
      <c r="C17" s="66">
        <v>500000</v>
      </c>
      <c r="D17" s="67">
        <v>235889.085024</v>
      </c>
      <c r="E17" s="68">
        <f t="shared" si="0"/>
        <v>0.471778170048</v>
      </c>
      <c r="F17" s="68">
        <f t="shared" si="1"/>
        <v>1.1544628490662072</v>
      </c>
      <c r="G17" s="67">
        <v>204328</v>
      </c>
    </row>
    <row r="18" spans="1:7" s="69" customFormat="1" ht="21.75" customHeight="1">
      <c r="A18" s="65">
        <v>8</v>
      </c>
      <c r="B18" s="32" t="s">
        <v>80</v>
      </c>
      <c r="C18" s="66">
        <v>400000</v>
      </c>
      <c r="D18" s="67">
        <v>204921.15175699999</v>
      </c>
      <c r="E18" s="68">
        <f t="shared" si="0"/>
        <v>0.5123028793925</v>
      </c>
      <c r="F18" s="68">
        <f t="shared" si="1"/>
        <v>0.9824347472589111</v>
      </c>
      <c r="G18" s="67">
        <v>208585</v>
      </c>
    </row>
    <row r="19" spans="1:7" s="69" customFormat="1" ht="21.75" customHeight="1">
      <c r="A19" s="65">
        <v>9</v>
      </c>
      <c r="B19" s="32" t="s">
        <v>97</v>
      </c>
      <c r="C19" s="66">
        <f>SUM(C20:C22)</f>
        <v>407000</v>
      </c>
      <c r="D19" s="67">
        <f>SUM(D20:D22)</f>
        <v>301833.02213999996</v>
      </c>
      <c r="E19" s="68">
        <f>D19/C19</f>
        <v>0.7416044770024569</v>
      </c>
      <c r="F19" s="68">
        <f>D19/G19</f>
        <v>1.2007627791461886</v>
      </c>
      <c r="G19" s="67">
        <f>SUM(G20:G22)</f>
        <v>251367.73672699998</v>
      </c>
    </row>
    <row r="20" spans="1:7" s="144" customFormat="1" ht="21.75" customHeight="1">
      <c r="A20" s="139"/>
      <c r="B20" s="140" t="s">
        <v>15</v>
      </c>
      <c r="C20" s="141">
        <v>7000</v>
      </c>
      <c r="D20" s="142">
        <v>4913.5248169999995</v>
      </c>
      <c r="E20" s="143">
        <f>D20/C20</f>
        <v>0.7019321167142857</v>
      </c>
      <c r="F20" s="143">
        <f>D20/G20</f>
        <v>1.4335762614143763</v>
      </c>
      <c r="G20" s="142">
        <v>3427.459668</v>
      </c>
    </row>
    <row r="21" spans="1:7" s="144" customFormat="1" ht="21.75" customHeight="1">
      <c r="A21" s="139"/>
      <c r="B21" s="140" t="s">
        <v>17</v>
      </c>
      <c r="C21" s="141">
        <v>200000</v>
      </c>
      <c r="D21" s="142">
        <v>153205.522583</v>
      </c>
      <c r="E21" s="143">
        <f t="shared" si="0"/>
        <v>0.7660276129150001</v>
      </c>
      <c r="F21" s="143">
        <f t="shared" si="1"/>
        <v>1.4627322899765558</v>
      </c>
      <c r="G21" s="142">
        <v>104739.277059</v>
      </c>
    </row>
    <row r="22" spans="1:7" s="144" customFormat="1" ht="21.75" customHeight="1">
      <c r="A22" s="139"/>
      <c r="B22" s="140" t="s">
        <v>81</v>
      </c>
      <c r="C22" s="141">
        <v>200000</v>
      </c>
      <c r="D22" s="142">
        <v>143713.97473999995</v>
      </c>
      <c r="E22" s="143">
        <f t="shared" si="0"/>
        <v>0.7185698736999997</v>
      </c>
      <c r="F22" s="143">
        <f t="shared" si="1"/>
        <v>1.0035822008226196</v>
      </c>
      <c r="G22" s="142">
        <v>143201</v>
      </c>
    </row>
    <row r="23" spans="1:7" s="69" customFormat="1" ht="21.75" customHeight="1">
      <c r="A23" s="74">
        <v>10</v>
      </c>
      <c r="B23" s="42" t="s">
        <v>28</v>
      </c>
      <c r="C23" s="75">
        <v>30000</v>
      </c>
      <c r="D23" s="67">
        <v>10647.871656000001</v>
      </c>
      <c r="E23" s="68">
        <f t="shared" si="0"/>
        <v>0.35492905520000007</v>
      </c>
      <c r="F23" s="68">
        <f t="shared" si="1"/>
        <v>0.3599929561160322</v>
      </c>
      <c r="G23" s="67">
        <v>29578</v>
      </c>
    </row>
    <row r="24" spans="1:7" s="69" customFormat="1" ht="21.75" customHeight="1">
      <c r="A24" s="74">
        <v>11</v>
      </c>
      <c r="B24" s="74" t="s">
        <v>12</v>
      </c>
      <c r="C24" s="75">
        <v>210000</v>
      </c>
      <c r="D24" s="67">
        <v>114259.571507</v>
      </c>
      <c r="E24" s="68">
        <f t="shared" si="0"/>
        <v>0.544093197652381</v>
      </c>
      <c r="F24" s="68">
        <f t="shared" si="1"/>
        <v>1.239553597463603</v>
      </c>
      <c r="G24" s="67">
        <v>92178</v>
      </c>
    </row>
    <row r="25" spans="1:7" s="69" customFormat="1" ht="21.75" customHeight="1">
      <c r="A25" s="74">
        <v>12</v>
      </c>
      <c r="B25" s="42" t="s">
        <v>82</v>
      </c>
      <c r="C25" s="75">
        <v>20000</v>
      </c>
      <c r="D25" s="67">
        <v>12106.824740000002</v>
      </c>
      <c r="E25" s="68">
        <f t="shared" si="0"/>
        <v>0.6053412370000001</v>
      </c>
      <c r="F25" s="68">
        <f t="shared" si="1"/>
        <v>1.1576615739147067</v>
      </c>
      <c r="G25" s="67">
        <v>10458</v>
      </c>
    </row>
    <row r="26" spans="1:7" s="69" customFormat="1" ht="21.75" customHeight="1">
      <c r="A26" s="74">
        <v>13</v>
      </c>
      <c r="B26" s="42" t="s">
        <v>83</v>
      </c>
      <c r="C26" s="75">
        <v>7000</v>
      </c>
      <c r="D26" s="67">
        <v>7514.399458</v>
      </c>
      <c r="E26" s="68">
        <f t="shared" si="0"/>
        <v>1.0734856368571428</v>
      </c>
      <c r="F26" s="68">
        <f t="shared" si="1"/>
        <v>1.4122156470588234</v>
      </c>
      <c r="G26" s="67">
        <v>5321</v>
      </c>
    </row>
    <row r="27" spans="1:7" s="69" customFormat="1" ht="21.75" customHeight="1">
      <c r="A27" s="74">
        <v>14</v>
      </c>
      <c r="B27" s="42" t="s">
        <v>84</v>
      </c>
      <c r="C27" s="75">
        <v>1450000</v>
      </c>
      <c r="D27" s="67">
        <v>1019301.75597</v>
      </c>
      <c r="E27" s="68">
        <f t="shared" si="0"/>
        <v>0.7029667282551725</v>
      </c>
      <c r="F27" s="68">
        <f t="shared" si="1"/>
        <v>0.9823733590306778</v>
      </c>
      <c r="G27" s="67">
        <v>1037591</v>
      </c>
    </row>
    <row r="28" spans="1:7" s="41" customFormat="1" ht="21.75" customHeight="1">
      <c r="A28" s="31" t="s">
        <v>6</v>
      </c>
      <c r="B28" s="64" t="s">
        <v>85</v>
      </c>
      <c r="C28" s="38">
        <v>600000</v>
      </c>
      <c r="D28" s="40">
        <v>239999.72802100002</v>
      </c>
      <c r="E28" s="39">
        <f t="shared" si="0"/>
        <v>0.3999995467016667</v>
      </c>
      <c r="F28" s="39">
        <f t="shared" si="1"/>
        <v>0.6193829081634761</v>
      </c>
      <c r="G28" s="40">
        <v>387482</v>
      </c>
    </row>
    <row r="29" spans="1:7" s="41" customFormat="1" ht="21.75" customHeight="1">
      <c r="A29" s="177" t="s">
        <v>1</v>
      </c>
      <c r="B29" s="178" t="s">
        <v>87</v>
      </c>
      <c r="C29" s="179">
        <v>5854500</v>
      </c>
      <c r="D29" s="179">
        <v>3284127</v>
      </c>
      <c r="E29" s="180">
        <f t="shared" si="0"/>
        <v>0.5609577248270561</v>
      </c>
      <c r="F29" s="180">
        <f t="shared" si="1"/>
        <v>1.0766302252574764</v>
      </c>
      <c r="G29" s="40">
        <v>3050376</v>
      </c>
    </row>
    <row r="30" spans="1:6" ht="15.75" customHeight="1">
      <c r="A30" s="162"/>
      <c r="B30" s="162"/>
      <c r="C30" s="162"/>
      <c r="D30" s="162"/>
      <c r="E30" s="162"/>
      <c r="F30" s="162"/>
    </row>
    <row r="31" spans="1:6" ht="22.5" customHeight="1">
      <c r="A31" s="2"/>
      <c r="B31" s="19"/>
      <c r="C31" s="2"/>
      <c r="D31" s="2"/>
      <c r="E31" s="2"/>
      <c r="F31" s="2"/>
    </row>
    <row r="32" spans="1:6" ht="18.75">
      <c r="A32" s="2"/>
      <c r="B32" s="19"/>
      <c r="C32" s="2"/>
      <c r="D32" s="2"/>
      <c r="E32" s="2"/>
      <c r="F32" s="2"/>
    </row>
    <row r="33" spans="1:6" ht="18.75">
      <c r="A33" s="20"/>
      <c r="B33" s="19"/>
      <c r="C33" s="2"/>
      <c r="D33" s="2"/>
      <c r="E33" s="2"/>
      <c r="F33" s="2"/>
    </row>
    <row r="34" spans="1:6" ht="18.75">
      <c r="A34" s="20"/>
      <c r="B34" s="19"/>
      <c r="C34" s="2"/>
      <c r="D34" s="2"/>
      <c r="E34" s="2"/>
      <c r="F34" s="2"/>
    </row>
  </sheetData>
  <sheetProtection/>
  <mergeCells count="11">
    <mergeCell ref="A30:F30"/>
    <mergeCell ref="A3:F3"/>
    <mergeCell ref="A5:A6"/>
    <mergeCell ref="B5:B6"/>
    <mergeCell ref="C5:C6"/>
    <mergeCell ref="A4:C4"/>
    <mergeCell ref="G5:G6"/>
    <mergeCell ref="A2:F2"/>
    <mergeCell ref="D1:F1"/>
    <mergeCell ref="D5:D6"/>
    <mergeCell ref="E5:F5"/>
  </mergeCells>
  <printOptions horizontalCentered="1"/>
  <pageMargins left="0.3937007874015748" right="0.1968503937007874" top="0.3937007874015748" bottom="0.1968503937007874" header="0.15748031496062992" footer="0.1574803149606299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F39"/>
  <sheetViews>
    <sheetView tabSelected="1" zoomScalePageLayoutView="0" workbookViewId="0" topLeftCell="A13">
      <selection activeCell="B21" sqref="B21"/>
    </sheetView>
  </sheetViews>
  <sheetFormatPr defaultColWidth="10" defaultRowHeight="15"/>
  <cols>
    <col min="1" max="1" width="5.69921875" style="79" customWidth="1"/>
    <col min="2" max="2" width="56.69921875" style="79" customWidth="1"/>
    <col min="3" max="4" width="11.8984375" style="79" customWidth="1"/>
    <col min="5" max="6" width="10.59765625" style="77" customWidth="1"/>
    <col min="7" max="16384" width="10" style="79" customWidth="1"/>
  </cols>
  <sheetData>
    <row r="1" spans="1:6" ht="21" customHeight="1">
      <c r="A1" s="76" t="s">
        <v>60</v>
      </c>
      <c r="B1" s="76"/>
      <c r="C1" s="77"/>
      <c r="D1" s="78"/>
      <c r="E1" s="173" t="s">
        <v>38</v>
      </c>
      <c r="F1" s="173"/>
    </row>
    <row r="2" spans="1:6" s="80" customFormat="1" ht="33.75" customHeight="1">
      <c r="A2" s="181" t="s">
        <v>63</v>
      </c>
      <c r="B2" s="181"/>
      <c r="C2" s="181"/>
      <c r="D2" s="181"/>
      <c r="E2" s="181"/>
      <c r="F2" s="181"/>
    </row>
    <row r="3" spans="1:6" ht="24.75" customHeight="1">
      <c r="A3" s="157" t="s">
        <v>96</v>
      </c>
      <c r="B3" s="157"/>
      <c r="C3" s="157"/>
      <c r="D3" s="157"/>
      <c r="E3" s="157"/>
      <c r="F3" s="157"/>
    </row>
    <row r="4" spans="1:6" ht="28.5" customHeight="1">
      <c r="A4" s="81"/>
      <c r="B4" s="81"/>
      <c r="C4" s="82"/>
      <c r="D4" s="174" t="s">
        <v>23</v>
      </c>
      <c r="E4" s="174"/>
      <c r="F4" s="174"/>
    </row>
    <row r="5" spans="1:6" s="83" customFormat="1" ht="37.5" customHeight="1">
      <c r="A5" s="168" t="s">
        <v>29</v>
      </c>
      <c r="B5" s="167" t="s">
        <v>31</v>
      </c>
      <c r="C5" s="169" t="s">
        <v>32</v>
      </c>
      <c r="D5" s="171" t="s">
        <v>64</v>
      </c>
      <c r="E5" s="175" t="s">
        <v>44</v>
      </c>
      <c r="F5" s="176"/>
    </row>
    <row r="6" spans="1:6" s="83" customFormat="1" ht="49.5" customHeight="1">
      <c r="A6" s="168"/>
      <c r="B6" s="168"/>
      <c r="C6" s="170"/>
      <c r="D6" s="172"/>
      <c r="E6" s="84" t="s">
        <v>32</v>
      </c>
      <c r="F6" s="85" t="s">
        <v>33</v>
      </c>
    </row>
    <row r="7" spans="1:6" s="89" customFormat="1" ht="16.5" customHeight="1">
      <c r="A7" s="86" t="s">
        <v>0</v>
      </c>
      <c r="B7" s="87" t="s">
        <v>1</v>
      </c>
      <c r="C7" s="86">
        <v>1</v>
      </c>
      <c r="D7" s="86">
        <f>C7+1</f>
        <v>2</v>
      </c>
      <c r="E7" s="88" t="s">
        <v>9</v>
      </c>
      <c r="F7" s="86">
        <v>4</v>
      </c>
    </row>
    <row r="8" spans="1:6" s="82" customFormat="1" ht="19.5" customHeight="1">
      <c r="A8" s="90"/>
      <c r="B8" s="90" t="s">
        <v>42</v>
      </c>
      <c r="C8" s="91">
        <f>C9+C30</f>
        <v>8445500</v>
      </c>
      <c r="D8" s="91">
        <f>D9+D30</f>
        <v>3684004</v>
      </c>
      <c r="E8" s="92">
        <f>D8/C8</f>
        <v>0.4362091054407673</v>
      </c>
      <c r="F8" s="92">
        <v>1.416</v>
      </c>
    </row>
    <row r="9" spans="1:6" s="97" customFormat="1" ht="19.5" customHeight="1">
      <c r="A9" s="93" t="s">
        <v>0</v>
      </c>
      <c r="B9" s="94" t="s">
        <v>45</v>
      </c>
      <c r="C9" s="95">
        <f>C10+C14+C26+C27+C28+C29</f>
        <v>7190073</v>
      </c>
      <c r="D9" s="95">
        <f>D10+D14+D26+D27+D28+D29</f>
        <v>3144004</v>
      </c>
      <c r="E9" s="96">
        <f>D9/C9</f>
        <v>0.43727010838415686</v>
      </c>
      <c r="F9" s="96">
        <v>1.219</v>
      </c>
    </row>
    <row r="10" spans="1:6" s="82" customFormat="1" ht="19.5" customHeight="1">
      <c r="A10" s="98" t="s">
        <v>5</v>
      </c>
      <c r="B10" s="99" t="s">
        <v>3</v>
      </c>
      <c r="C10" s="100">
        <f>C11+C12+C13</f>
        <v>2177090</v>
      </c>
      <c r="D10" s="100">
        <f>D11+D12+D13</f>
        <v>1015908</v>
      </c>
      <c r="E10" s="101">
        <f>D10/C10</f>
        <v>0.46663573853170975</v>
      </c>
      <c r="F10" s="96">
        <v>1.679</v>
      </c>
    </row>
    <row r="11" spans="1:6" s="82" customFormat="1" ht="19.5" customHeight="1">
      <c r="A11" s="102">
        <v>1</v>
      </c>
      <c r="B11" s="103" t="s">
        <v>20</v>
      </c>
      <c r="C11" s="104">
        <v>2137090</v>
      </c>
      <c r="D11" s="104">
        <f>1012608-7274</f>
        <v>1005334</v>
      </c>
      <c r="E11" s="105">
        <f>D11/C11</f>
        <v>0.47042192888460477</v>
      </c>
      <c r="F11" s="105">
        <v>1.687</v>
      </c>
    </row>
    <row r="12" spans="1:6" s="109" customFormat="1" ht="64.5" customHeight="1">
      <c r="A12" s="106">
        <v>2</v>
      </c>
      <c r="B12" s="107" t="s">
        <v>54</v>
      </c>
      <c r="C12" s="108"/>
      <c r="D12" s="104"/>
      <c r="E12" s="105"/>
      <c r="F12" s="105"/>
    </row>
    <row r="13" spans="1:6" s="82" customFormat="1" ht="19.5" customHeight="1">
      <c r="A13" s="102">
        <v>3</v>
      </c>
      <c r="B13" s="110" t="s">
        <v>30</v>
      </c>
      <c r="C13" s="104">
        <v>40000</v>
      </c>
      <c r="D13" s="104">
        <f>3300+7274</f>
        <v>10574</v>
      </c>
      <c r="E13" s="105">
        <f>D13/C13</f>
        <v>0.26435</v>
      </c>
      <c r="F13" s="105">
        <v>1.146</v>
      </c>
    </row>
    <row r="14" spans="1:6" s="82" customFormat="1" ht="19.5" customHeight="1">
      <c r="A14" s="98" t="s">
        <v>13</v>
      </c>
      <c r="B14" s="99" t="s">
        <v>2</v>
      </c>
      <c r="C14" s="100">
        <v>4793507</v>
      </c>
      <c r="D14" s="100">
        <v>2127144</v>
      </c>
      <c r="E14" s="101">
        <f>D14/C14</f>
        <v>0.44375527145365595</v>
      </c>
      <c r="F14" s="101">
        <v>1.078</v>
      </c>
    </row>
    <row r="15" spans="1:6" s="82" customFormat="1" ht="19.5" customHeight="1">
      <c r="A15" s="98"/>
      <c r="B15" s="111" t="s">
        <v>21</v>
      </c>
      <c r="C15" s="108"/>
      <c r="D15" s="108"/>
      <c r="E15" s="105"/>
      <c r="F15" s="105"/>
    </row>
    <row r="16" spans="1:6" s="82" customFormat="1" ht="19.5" customHeight="1">
      <c r="A16" s="102">
        <v>1</v>
      </c>
      <c r="B16" s="103" t="s">
        <v>34</v>
      </c>
      <c r="C16" s="104">
        <v>2006704</v>
      </c>
      <c r="D16" s="104">
        <v>834178</v>
      </c>
      <c r="E16" s="105">
        <f aca="true" t="shared" si="0" ref="E16:E29">D16/C16</f>
        <v>0.41569558838772436</v>
      </c>
      <c r="F16" s="105">
        <v>1.061</v>
      </c>
    </row>
    <row r="17" spans="1:6" s="82" customFormat="1" ht="19.5" customHeight="1">
      <c r="A17" s="102">
        <f>A16+1</f>
        <v>2</v>
      </c>
      <c r="B17" s="103" t="s">
        <v>22</v>
      </c>
      <c r="C17" s="104">
        <v>31000</v>
      </c>
      <c r="D17" s="104">
        <v>8681</v>
      </c>
      <c r="E17" s="105">
        <f t="shared" si="0"/>
        <v>0.28003225806451615</v>
      </c>
      <c r="F17" s="105">
        <v>1.868</v>
      </c>
    </row>
    <row r="18" spans="1:6" s="82" customFormat="1" ht="19.5" customHeight="1">
      <c r="A18" s="102">
        <f aca="true" t="shared" si="1" ref="A18:A25">A17+1</f>
        <v>3</v>
      </c>
      <c r="B18" s="103" t="s">
        <v>46</v>
      </c>
      <c r="C18" s="104">
        <v>399426</v>
      </c>
      <c r="D18" s="104">
        <v>175476</v>
      </c>
      <c r="E18" s="105">
        <f t="shared" si="0"/>
        <v>0.43932042480960176</v>
      </c>
      <c r="F18" s="105">
        <v>1.113</v>
      </c>
    </row>
    <row r="19" spans="1:6" s="82" customFormat="1" ht="19.5" customHeight="1">
      <c r="A19" s="102">
        <f t="shared" si="1"/>
        <v>4</v>
      </c>
      <c r="B19" s="103" t="s">
        <v>47</v>
      </c>
      <c r="C19" s="104">
        <v>83484</v>
      </c>
      <c r="D19" s="104">
        <v>34814</v>
      </c>
      <c r="E19" s="105">
        <f t="shared" si="0"/>
        <v>0.4170140386181783</v>
      </c>
      <c r="F19" s="105">
        <v>1.385</v>
      </c>
    </row>
    <row r="20" spans="1:6" s="82" customFormat="1" ht="19.5" customHeight="1">
      <c r="A20" s="102">
        <f t="shared" si="1"/>
        <v>5</v>
      </c>
      <c r="B20" s="103" t="s">
        <v>48</v>
      </c>
      <c r="C20" s="104">
        <v>30750</v>
      </c>
      <c r="D20" s="104">
        <v>7217</v>
      </c>
      <c r="E20" s="105">
        <f t="shared" si="0"/>
        <v>0.23469918699186992</v>
      </c>
      <c r="F20" s="105">
        <v>0.786</v>
      </c>
    </row>
    <row r="21" spans="1:6" s="82" customFormat="1" ht="19.5" customHeight="1">
      <c r="A21" s="102">
        <f t="shared" si="1"/>
        <v>6</v>
      </c>
      <c r="B21" s="103" t="s">
        <v>49</v>
      </c>
      <c r="C21" s="104">
        <v>32900</v>
      </c>
      <c r="D21" s="104">
        <v>8424</v>
      </c>
      <c r="E21" s="105">
        <f t="shared" si="0"/>
        <v>0.256048632218845</v>
      </c>
      <c r="F21" s="105">
        <v>0.699</v>
      </c>
    </row>
    <row r="22" spans="1:6" s="82" customFormat="1" ht="19.5" customHeight="1">
      <c r="A22" s="102">
        <f t="shared" si="1"/>
        <v>7</v>
      </c>
      <c r="B22" s="103" t="s">
        <v>50</v>
      </c>
      <c r="C22" s="104">
        <v>99500</v>
      </c>
      <c r="D22" s="104">
        <v>32025</v>
      </c>
      <c r="E22" s="105">
        <f t="shared" si="0"/>
        <v>0.32185929648241207</v>
      </c>
      <c r="F22" s="105">
        <v>1.614</v>
      </c>
    </row>
    <row r="23" spans="1:6" s="82" customFormat="1" ht="19.5" customHeight="1">
      <c r="A23" s="102">
        <f t="shared" si="1"/>
        <v>8</v>
      </c>
      <c r="B23" s="103" t="s">
        <v>51</v>
      </c>
      <c r="C23" s="104">
        <v>649990</v>
      </c>
      <c r="D23" s="104">
        <v>252044</v>
      </c>
      <c r="E23" s="105">
        <f t="shared" si="0"/>
        <v>0.38776596563024046</v>
      </c>
      <c r="F23" s="105">
        <v>0.983</v>
      </c>
    </row>
    <row r="24" spans="1:6" s="82" customFormat="1" ht="19.5" customHeight="1">
      <c r="A24" s="102">
        <f t="shared" si="1"/>
        <v>9</v>
      </c>
      <c r="B24" s="103" t="s">
        <v>52</v>
      </c>
      <c r="C24" s="104">
        <v>882637</v>
      </c>
      <c r="D24" s="104">
        <v>441234</v>
      </c>
      <c r="E24" s="105">
        <f t="shared" si="0"/>
        <v>0.4999042641538934</v>
      </c>
      <c r="F24" s="105">
        <v>1.118</v>
      </c>
    </row>
    <row r="25" spans="1:6" s="82" customFormat="1" ht="19.5" customHeight="1">
      <c r="A25" s="102">
        <f t="shared" si="1"/>
        <v>10</v>
      </c>
      <c r="B25" s="103" t="s">
        <v>35</v>
      </c>
      <c r="C25" s="104">
        <v>237208</v>
      </c>
      <c r="D25" s="104">
        <v>160393</v>
      </c>
      <c r="E25" s="105">
        <f t="shared" si="0"/>
        <v>0.6761702809348757</v>
      </c>
      <c r="F25" s="105">
        <v>1.088</v>
      </c>
    </row>
    <row r="26" spans="1:6" s="113" customFormat="1" ht="19.5" customHeight="1">
      <c r="A26" s="98" t="s">
        <v>13</v>
      </c>
      <c r="B26" s="112" t="s">
        <v>53</v>
      </c>
      <c r="C26" s="100">
        <v>400</v>
      </c>
      <c r="D26" s="100">
        <v>952</v>
      </c>
      <c r="E26" s="101">
        <f t="shared" si="0"/>
        <v>2.38</v>
      </c>
      <c r="F26" s="101">
        <v>0.778</v>
      </c>
    </row>
    <row r="27" spans="1:6" s="113" customFormat="1" ht="19.5" customHeight="1">
      <c r="A27" s="98" t="s">
        <v>14</v>
      </c>
      <c r="B27" s="99" t="s">
        <v>27</v>
      </c>
      <c r="C27" s="100">
        <v>1000</v>
      </c>
      <c r="D27" s="100"/>
      <c r="E27" s="101">
        <f t="shared" si="0"/>
        <v>0</v>
      </c>
      <c r="F27" s="101"/>
    </row>
    <row r="28" spans="1:6" s="113" customFormat="1" ht="19.5" customHeight="1">
      <c r="A28" s="98" t="s">
        <v>18</v>
      </c>
      <c r="B28" s="99" t="s">
        <v>24</v>
      </c>
      <c r="C28" s="100">
        <v>168000</v>
      </c>
      <c r="D28" s="100"/>
      <c r="E28" s="101">
        <f t="shared" si="0"/>
        <v>0</v>
      </c>
      <c r="F28" s="101"/>
    </row>
    <row r="29" spans="1:6" s="113" customFormat="1" ht="19.5" customHeight="1">
      <c r="A29" s="98" t="s">
        <v>19</v>
      </c>
      <c r="B29" s="99" t="s">
        <v>26</v>
      </c>
      <c r="C29" s="100">
        <v>50076</v>
      </c>
      <c r="D29" s="100"/>
      <c r="E29" s="101">
        <f t="shared" si="0"/>
        <v>0</v>
      </c>
      <c r="F29" s="101"/>
    </row>
    <row r="30" spans="1:6" s="97" customFormat="1" ht="36.75" customHeight="1">
      <c r="A30" s="114" t="s">
        <v>1</v>
      </c>
      <c r="B30" s="115" t="s">
        <v>58</v>
      </c>
      <c r="C30" s="116">
        <f>C31+C32+C33</f>
        <v>1255427</v>
      </c>
      <c r="D30" s="116">
        <f>D31+D32+D33</f>
        <v>540000</v>
      </c>
      <c r="E30" s="117">
        <f>D30/C30</f>
        <v>0.4301325365791878</v>
      </c>
      <c r="F30" s="117">
        <v>25.21</v>
      </c>
    </row>
    <row r="31" spans="1:6" s="120" customFormat="1" ht="19.5" customHeight="1">
      <c r="A31" s="118">
        <v>1</v>
      </c>
      <c r="B31" s="111" t="s">
        <v>59</v>
      </c>
      <c r="C31" s="104">
        <v>91555</v>
      </c>
      <c r="D31" s="104">
        <v>29044</v>
      </c>
      <c r="E31" s="105">
        <f>D31/C31</f>
        <v>0.31723008027961336</v>
      </c>
      <c r="F31" s="119">
        <v>4.987</v>
      </c>
    </row>
    <row r="32" spans="1:6" s="121" customFormat="1" ht="19.5" customHeight="1">
      <c r="A32" s="118">
        <v>2</v>
      </c>
      <c r="B32" s="111" t="s">
        <v>56</v>
      </c>
      <c r="C32" s="104">
        <v>1000333</v>
      </c>
      <c r="D32" s="104">
        <v>425554</v>
      </c>
      <c r="E32" s="105">
        <f>D32/C32</f>
        <v>0.42541233769154874</v>
      </c>
      <c r="F32" s="105">
        <v>74.553</v>
      </c>
    </row>
    <row r="33" spans="1:6" s="120" customFormat="1" ht="19.5" customHeight="1">
      <c r="A33" s="122">
        <v>3</v>
      </c>
      <c r="B33" s="123" t="s">
        <v>57</v>
      </c>
      <c r="C33" s="124">
        <v>163539</v>
      </c>
      <c r="D33" s="124">
        <v>85402</v>
      </c>
      <c r="E33" s="125">
        <f>D33/C33</f>
        <v>0.5222118271482643</v>
      </c>
      <c r="F33" s="126">
        <v>8.636</v>
      </c>
    </row>
    <row r="34" spans="1:6" ht="19.5" customHeight="1">
      <c r="A34" s="109"/>
      <c r="B34" s="109"/>
      <c r="C34" s="82"/>
      <c r="D34" s="82"/>
      <c r="E34" s="127"/>
      <c r="F34" s="127"/>
    </row>
    <row r="35" spans="1:4" ht="18.75" customHeight="1">
      <c r="A35" s="109"/>
      <c r="B35" s="109"/>
      <c r="C35" s="82"/>
      <c r="D35" s="82"/>
    </row>
    <row r="36" spans="1:4" ht="18.75">
      <c r="A36" s="82"/>
      <c r="B36" s="82"/>
      <c r="C36" s="82"/>
      <c r="D36" s="82"/>
    </row>
    <row r="37" spans="1:4" ht="18.75">
      <c r="A37" s="82"/>
      <c r="B37" s="82"/>
      <c r="C37" s="82"/>
      <c r="D37" s="82"/>
    </row>
    <row r="38" spans="1:4" ht="18.75">
      <c r="A38" s="82"/>
      <c r="B38" s="82"/>
      <c r="C38" s="82"/>
      <c r="D38" s="82"/>
    </row>
    <row r="39" spans="1:4" ht="18.75">
      <c r="A39" s="82"/>
      <c r="B39" s="82"/>
      <c r="C39" s="82"/>
      <c r="D39" s="82"/>
    </row>
  </sheetData>
  <sheetProtection/>
  <mergeCells count="9">
    <mergeCell ref="B5:B6"/>
    <mergeCell ref="C5:C6"/>
    <mergeCell ref="D5:D6"/>
    <mergeCell ref="E1:F1"/>
    <mergeCell ref="A3:F3"/>
    <mergeCell ref="A2:F2"/>
    <mergeCell ref="D4:F4"/>
    <mergeCell ref="E5:F5"/>
    <mergeCell ref="A5:A6"/>
  </mergeCells>
  <printOptions horizontalCentered="1"/>
  <pageMargins left="0.2362204724409449" right="0.2362204724409449" top="0.5118110236220472" bottom="0.2362204724409449" header="0.15748031496062992" footer="0.15748031496062992"/>
  <pageSetup horizontalDpi="600" verticalDpi="600" orientation="portrait" paperSize="9"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Xuan Ha</dc:creator>
  <cp:keywords/>
  <dc:description/>
  <cp:lastModifiedBy>ADMIN</cp:lastModifiedBy>
  <cp:lastPrinted>2018-07-16T07:16:12Z</cp:lastPrinted>
  <dcterms:created xsi:type="dcterms:W3CDTF">2002-06-06T06:34:24Z</dcterms:created>
  <dcterms:modified xsi:type="dcterms:W3CDTF">2018-07-16T07:18:00Z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