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6750" activeTab="0"/>
  </bookViews>
  <sheets>
    <sheet name="59" sheetId="1" r:id="rId1"/>
    <sheet name="60" sheetId="2" r:id="rId2"/>
    <sheet name="61" sheetId="3" r:id="rId3"/>
  </sheets>
  <externalReferences>
    <externalReference r:id="rId6"/>
    <externalReference r:id="rId7"/>
  </externalReferences>
  <definedNames>
    <definedName name="ADP">#REF!</definedName>
    <definedName name="AKHAC">#REF!</definedName>
    <definedName name="ALTINH">#REF!</definedName>
    <definedName name="Anguon" localSheetId="0">'[2]Dt 2001'!#REF!</definedName>
    <definedName name="Anguon">'[2]Dt 2001'!#REF!</definedName>
    <definedName name="ANN">#REF!</definedName>
    <definedName name="ANQD">#REF!</definedName>
    <definedName name="ANQQH" localSheetId="0">'[2]Dt 2001'!#REF!</definedName>
    <definedName name="ANQQH">'[2]Dt 2001'!#REF!</definedName>
    <definedName name="ANSNN" localSheetId="0">'[2]Dt 2001'!#REF!</definedName>
    <definedName name="ANSNN">'[2]Dt 2001'!#REF!</definedName>
    <definedName name="ANSNNxnk" localSheetId="0">'[2]Dt 2001'!#REF!</definedName>
    <definedName name="ANSNNxnk">'[2]Dt 2001'!#REF!</definedName>
    <definedName name="APC" localSheetId="0">'[2]Dt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 localSheetId="0">'[2]Dt 2001'!#REF!</definedName>
    <definedName name="NQQH">'[2]Dt 2001'!#REF!</definedName>
    <definedName name="NSNN" localSheetId="0">'[2]Dt 2001'!#REF!</definedName>
    <definedName name="NSNN">'[2]Dt 2001'!#REF!</definedName>
    <definedName name="PC" localSheetId="0">'[2]Dt 2001'!#REF!</definedName>
    <definedName name="PC">'[2]Dt 2001'!#REF!</definedName>
    <definedName name="Phan_cap">#REF!</definedName>
    <definedName name="Phi_le_phi">#REF!</definedName>
    <definedName name="_xlnm.Print_Area" localSheetId="0">'59'!$A$1:$F$30</definedName>
    <definedName name="_xlnm.Print_Area" localSheetId="1">'60'!$A$1:$F$28</definedName>
    <definedName name="_xlnm.Print_Area" localSheetId="2">'61'!$A$1:$F$36</definedName>
    <definedName name="PRINT_AREA_MI" localSheetId="0">#REF!</definedName>
    <definedName name="PRINT_AREA_MI">#REF!</definedName>
    <definedName name="_xlnm.Print_Titles" localSheetId="0">'59'!$5:$7</definedName>
    <definedName name="_xlnm.Print_Titles" localSheetId="1">'60'!$4:$7</definedName>
    <definedName name="_xlnm.Print_Titles" localSheetId="2">'61'!$5:$7</definedName>
    <definedName name="TW">#REF!</definedName>
  </definedNames>
  <calcPr fullCalcOnLoad="1"/>
</workbook>
</file>

<file path=xl/comments3.xml><?xml version="1.0" encoding="utf-8"?>
<comments xmlns="http://schemas.openxmlformats.org/spreadsheetml/2006/main">
  <authors>
    <author>huynhthithanhnam</author>
  </authors>
  <commentList>
    <comment ref="C11" authorId="0">
      <text>
        <r>
          <rPr>
            <b/>
            <sz val="9"/>
            <rFont val="Tahoma"/>
            <family val="2"/>
          </rPr>
          <t>huynhthithanhnam:</t>
        </r>
        <r>
          <rPr>
            <sz val="9"/>
            <rFont val="Tahoma"/>
            <family val="2"/>
          </rPr>
          <t xml:space="preserve">
Trong đó chi trả nợ gốc và lãi vay đầu tư CSHT năm 2018: 64.000 trđ.</t>
        </r>
      </text>
    </comment>
  </commentList>
</comments>
</file>

<file path=xl/sharedStrings.xml><?xml version="1.0" encoding="utf-8"?>
<sst xmlns="http://schemas.openxmlformats.org/spreadsheetml/2006/main" count="147" uniqueCount="102">
  <si>
    <t>A</t>
  </si>
  <si>
    <t>B</t>
  </si>
  <si>
    <t>Chi thường xuyên</t>
  </si>
  <si>
    <t>Chi đầu tư phát triển</t>
  </si>
  <si>
    <t>Thu nội địa</t>
  </si>
  <si>
    <t>I</t>
  </si>
  <si>
    <t>II</t>
  </si>
  <si>
    <t>C</t>
  </si>
  <si>
    <t>D</t>
  </si>
  <si>
    <t>3=2/1</t>
  </si>
  <si>
    <t>Thuế thu nhập cá nhân</t>
  </si>
  <si>
    <t>Thuế bảo vệ môi trường</t>
  </si>
  <si>
    <t>Thu khác ngân sách</t>
  </si>
  <si>
    <t>III</t>
  </si>
  <si>
    <t>IV</t>
  </si>
  <si>
    <t>Thuế sử dụng đất phi nông nghiệp</t>
  </si>
  <si>
    <t>Lệ phí trước bạ</t>
  </si>
  <si>
    <t>Thu tiền sử dụng đất</t>
  </si>
  <si>
    <t>V</t>
  </si>
  <si>
    <t>VI</t>
  </si>
  <si>
    <t>Chi đầu tư cho các dự án</t>
  </si>
  <si>
    <t>Trong đó:</t>
  </si>
  <si>
    <t>Chi khoa học và công nghệ</t>
  </si>
  <si>
    <t>Đơn vị: Triệu đồng</t>
  </si>
  <si>
    <t>Dự phòng ngân sách</t>
  </si>
  <si>
    <t xml:space="preserve">Chi đầu tư phát triển </t>
  </si>
  <si>
    <t>Chi tạo nguồn, điều chỉnh tiền lương</t>
  </si>
  <si>
    <t>Chi bổ sung quỹ dự trữ tài chính</t>
  </si>
  <si>
    <t>Thu tiền cấp quyền khai thác khoáng sản</t>
  </si>
  <si>
    <t>STT</t>
  </si>
  <si>
    <t>Chi đầu tư phát triển khác</t>
  </si>
  <si>
    <t>NỘI DUNG</t>
  </si>
  <si>
    <t>DỰ TOÁN NĂM</t>
  </si>
  <si>
    <t>CÙNG KỲ NĂM TRƯỚC</t>
  </si>
  <si>
    <t>Chi giáo dục - đào tạo và dạy nghề</t>
  </si>
  <si>
    <t>Chi bảo đảm xã hội</t>
  </si>
  <si>
    <t>Biểu số 59/CK-NSNN</t>
  </si>
  <si>
    <t>Biểu số 60/CK-NSNN</t>
  </si>
  <si>
    <t>Biểu số 61/CK-NSNN</t>
  </si>
  <si>
    <t>BỘI CHI NSĐP/BỘI THU NSĐP</t>
  </si>
  <si>
    <t>TỔNG NGUỒN THU NSNN TRÊN ĐỊA BÀN</t>
  </si>
  <si>
    <t>Chi từ nguồn bổ sung có mục tiêu từ NSTW cho NSĐP</t>
  </si>
  <si>
    <t>TỔNG CHI NSĐP</t>
  </si>
  <si>
    <t>Chi cân đối NSĐP</t>
  </si>
  <si>
    <t>SO SÁNH ƯỚC THỰC HIỆN VỚI (%)</t>
  </si>
  <si>
    <t>CHI CÂN ĐỐI NSĐP</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</si>
  <si>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</si>
  <si>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</si>
  <si>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</si>
  <si>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</si>
  <si>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</si>
  <si>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</si>
  <si>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</si>
  <si>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trả nợ lãi các khoản do chính quyền địa phương vay</t>
  </si>
  <si>
    <t>Chi đầu tư và hỗ trợ vốn cho các doanh nghiệp cung cấp sản phẩm, dịch vụ công ích do Nhà nước đặt hàng, các tổ chức kinh tế, các tổ chức tài chính của địa phương theo quy định của pháp luật</t>
  </si>
  <si>
    <t>CHI TRẢ NỢ  GỐC</t>
  </si>
  <si>
    <t>Cho các chương trình dự án quan trọng vốn đầu tư</t>
  </si>
  <si>
    <t>Cho các nhiệm vụ, chính sách kinh phí thường xuyên</t>
  </si>
  <si>
    <t>CHI TỪ NGUỒN BỔ SUNG CÓ MỤC TIÊU TỪ NSTW CHO NSĐP</t>
  </si>
  <si>
    <t>Chương trình mục tiêu quốc gia</t>
  </si>
  <si>
    <t>UBND TỈNH TÂY NINH</t>
  </si>
  <si>
    <t>Chi tạm ứng ngân sách</t>
  </si>
  <si>
    <t>ƯỚC THỰC HIỆN 9 THÁNG NĂM 2018</t>
  </si>
  <si>
    <t xml:space="preserve">Chi Ủy thác qua Ngân hàng Chính sách xã hội </t>
  </si>
  <si>
    <t>a</t>
  </si>
  <si>
    <t>b</t>
  </si>
  <si>
    <t>c</t>
  </si>
  <si>
    <t>Chi đầu tư tạo lập Quỹ Phát triển đất</t>
  </si>
  <si>
    <t>Chi đầu tư phát triển khác (Chi bổ sung Quỹ Đầu tư Phát triển Tây Ninh)</t>
  </si>
  <si>
    <t>d</t>
  </si>
  <si>
    <t>VII</t>
  </si>
  <si>
    <t>E</t>
  </si>
  <si>
    <t>Lũy kế 9T2017</t>
  </si>
  <si>
    <t>TỔNG THU NSNN TRÊN ĐỊA BÀN (I+II)</t>
  </si>
  <si>
    <t>Thu từ Doanh nghiệp nhà nước</t>
  </si>
  <si>
    <t>1.1</t>
  </si>
  <si>
    <t>Thu từ DNNN trung ương</t>
  </si>
  <si>
    <t>1.2</t>
  </si>
  <si>
    <t>Thu từ DNNN địa phương</t>
  </si>
  <si>
    <t>Thu từ DN có vốn ĐTNN</t>
  </si>
  <si>
    <t>Thu từ khu vực ngoài quốc doanh</t>
  </si>
  <si>
    <t>Thu phí, lệ phí</t>
  </si>
  <si>
    <t>Thu tiền thuê đất</t>
  </si>
  <si>
    <t xml:space="preserve">Các khoản thu tại xã </t>
  </si>
  <si>
    <t>Thu cổ tức và lợi nhuận sau thuế</t>
  </si>
  <si>
    <t>Thu từ hoạt động sổ xố kiến thiết</t>
  </si>
  <si>
    <t>Thu từ hoạt động xuất, nhập khẩu</t>
  </si>
  <si>
    <t>9 tháng 2017</t>
  </si>
  <si>
    <t>Các khoản thu về đất</t>
  </si>
  <si>
    <t>THU NSĐP ĐƯỢC HƯỞNG 100% và điều tiết</t>
  </si>
  <si>
    <t>Thu từ hoạt động xuất khẩu, nhập khẩu</t>
  </si>
  <si>
    <t>TỔNG THU NSĐP</t>
  </si>
  <si>
    <t>Thu NSĐP được hưởng (thu 100% và điều tiết)</t>
  </si>
  <si>
    <t>Thu bổ sung từ NSTW</t>
  </si>
  <si>
    <t xml:space="preserve"> - Bổ sung cân đối</t>
  </si>
  <si>
    <t xml:space="preserve"> - Bổ sung có mục tiêu</t>
  </si>
  <si>
    <t xml:space="preserve"> - Bổ sung CTMTQG</t>
  </si>
  <si>
    <t>Thu chuyển nguồn</t>
  </si>
  <si>
    <t>9 tháng 2018</t>
  </si>
  <si>
    <t>CÂN ĐỐI NGÂN SÁCH ĐỊA PHƯƠNG 9 THÁNG NĂM 2018</t>
  </si>
  <si>
    <t>ƯỚC THỰC HIỆN THU NGÂN SÁCH NHÀ NƯỚC 9 THÁNG NĂM 2018</t>
  </si>
  <si>
    <t>ƯỚC THỰC HIỆN CHI NGÂN SÁCH ĐỊA PHƯƠNG 9 THÁNG NĂM 2018</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</si>
</sst>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0"/>
    <numFmt numFmtId="174" formatCode="#,##0.0"/>
    <numFmt numFmtId="175" formatCode="###,###,###"/>
    <numFmt numFmtId="176" formatCode="#,##0;[Red]\-#,##0;&quot;&quot;;_-@"/>
    <numFmt numFmtId="177" formatCode="#,##0;[Red]\-#,##0;&quot;&quot;;@"/>
    <numFmt numFmtId="178" formatCode="0.0%"/>
    <numFmt numFmtId="179" formatCode="#,###;[Red]\-#,###"/>
    <numFmt numFmtId="180" formatCode="_(* #,##0_);_(* \(#,##0\);_(* &quot;-&quot;??_);_(@_)"/>
    <numFmt numFmtId="181" formatCode="#,###.0;[Red]\-#,###.0"/>
    <numFmt numFmtId="182" formatCode="#,##0;[Red]\-#,##0;&quot;&quot;"/>
    <numFmt numFmtId="183" formatCode="#,##0;[Red]\-#,##0;&quot; &quot;"/>
    <numFmt numFmtId="184" formatCode="[$-42A]dd\ mmmm\ yyyy"/>
    <numFmt numFmtId="185" formatCode="#,###;\-#,###;&quot;&quot;;_(@_)"/>
    <numFmt numFmtId="186" formatCode="#,##0;[Red]#,##0"/>
    <numFmt numFmtId="187" formatCode="_-* #,##0.00\ _€_-;\-* #,##0.00\ _€_-;_-* &quot;-&quot;??\ _€_-;_-@_-"/>
  </numFmts>
  <fonts count="90">
    <font>
      <sz val="12"/>
      <name val=".VnArial Narrow"/>
      <family val="0"/>
    </font>
    <font>
      <u val="single"/>
      <sz val="12"/>
      <color indexed="36"/>
      <name val=".VnArial Narrow"/>
      <family val="2"/>
    </font>
    <font>
      <u val="single"/>
      <sz val="12"/>
      <color indexed="12"/>
      <name val=".VnArial Narrow"/>
      <family val="2"/>
    </font>
    <font>
      <b/>
      <sz val="12"/>
      <name val="Times New Roman"/>
      <family val="1"/>
    </font>
    <font>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2"/>
      <name val=".VnTime"/>
      <family val="2"/>
    </font>
    <font>
      <sz val="10"/>
      <name val="Arial"/>
      <family val="2"/>
    </font>
    <font>
      <sz val="10"/>
      <name val="Times New Roman"/>
      <family val="1"/>
    </font>
    <font>
      <b/>
      <sz val="12"/>
      <name val="Times New Romanh"/>
      <family val="0"/>
    </font>
    <font>
      <sz val="13"/>
      <name val=".VnTime"/>
      <family val="2"/>
    </font>
    <font>
      <sz val="11"/>
      <name val="Times New Roman"/>
      <family val="1"/>
    </font>
    <font>
      <i/>
      <sz val="11"/>
      <name val="Times New Roman"/>
      <family val="1"/>
    </font>
    <font>
      <sz val="10"/>
      <name val=".VnArial Narrow"/>
      <family val="2"/>
    </font>
    <font>
      <sz val="9"/>
      <name val="Tahoma"/>
      <family val="2"/>
    </font>
    <font>
      <b/>
      <sz val="9"/>
      <name val="Tahoma"/>
      <family val="2"/>
    </font>
    <font>
      <b/>
      <sz val="12"/>
      <name val="VNI-Times"/>
      <family val="0"/>
    </font>
    <font>
      <sz val="12"/>
      <name val="VNI-Times"/>
      <family val="0"/>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u val="single"/>
      <sz val="12"/>
      <color indexed="8"/>
      <name val="Times New Roman"/>
      <family val="1"/>
    </font>
    <font>
      <b/>
      <sz val="12"/>
      <color indexed="8"/>
      <name val="Times New Roman"/>
      <family val="1"/>
    </font>
    <font>
      <b/>
      <sz val="14"/>
      <color indexed="8"/>
      <name val="Times New Roman"/>
      <family val="1"/>
    </font>
    <font>
      <i/>
      <sz val="14"/>
      <color indexed="8"/>
      <name val="Times New Roman"/>
      <family val="1"/>
    </font>
    <font>
      <sz val="14"/>
      <color indexed="8"/>
      <name val="Times New Roman"/>
      <family val="1"/>
    </font>
    <font>
      <sz val="13"/>
      <color indexed="8"/>
      <name val="Times New Roman"/>
      <family val="1"/>
    </font>
    <font>
      <b/>
      <sz val="10"/>
      <color indexed="8"/>
      <name val="Times New Roman"/>
      <family val="1"/>
    </font>
    <font>
      <sz val="10"/>
      <color indexed="8"/>
      <name val="Times New Roman"/>
      <family val="1"/>
    </font>
    <font>
      <u val="single"/>
      <sz val="14"/>
      <color indexed="8"/>
      <name val="Times New Roman"/>
      <family val="1"/>
    </font>
    <font>
      <i/>
      <sz val="12"/>
      <color indexed="8"/>
      <name val="Times New Roman"/>
      <family val="1"/>
    </font>
    <font>
      <b/>
      <u val="single"/>
      <sz val="12"/>
      <color indexed="8"/>
      <name val="Times New Roman h"/>
      <family val="0"/>
    </font>
    <font>
      <i/>
      <sz val="12"/>
      <color indexed="10"/>
      <name val="Times New Roman"/>
      <family val="1"/>
    </font>
    <font>
      <i/>
      <sz val="14"/>
      <color indexed="10"/>
      <name val="Times New Roman"/>
      <family val="1"/>
    </font>
    <font>
      <i/>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u val="single"/>
      <sz val="12"/>
      <color theme="1"/>
      <name val="Times New Roman"/>
      <family val="1"/>
    </font>
    <font>
      <b/>
      <sz val="12"/>
      <color theme="1"/>
      <name val="Times New Roman"/>
      <family val="1"/>
    </font>
    <font>
      <b/>
      <sz val="14"/>
      <color theme="1"/>
      <name val="Times New Roman"/>
      <family val="1"/>
    </font>
    <font>
      <i/>
      <sz val="14"/>
      <color theme="1"/>
      <name val="Times New Roman"/>
      <family val="1"/>
    </font>
    <font>
      <sz val="14"/>
      <color theme="1"/>
      <name val="Times New Roman"/>
      <family val="1"/>
    </font>
    <font>
      <sz val="13"/>
      <color theme="1"/>
      <name val="Times New Roman"/>
      <family val="1"/>
    </font>
    <font>
      <b/>
      <sz val="10"/>
      <color theme="1"/>
      <name val="Times New Roman"/>
      <family val="1"/>
    </font>
    <font>
      <sz val="10"/>
      <color theme="1"/>
      <name val="Times New Roman"/>
      <family val="1"/>
    </font>
    <font>
      <u val="single"/>
      <sz val="14"/>
      <color theme="1"/>
      <name val="Times New Roman"/>
      <family val="1"/>
    </font>
    <font>
      <i/>
      <sz val="12"/>
      <color theme="1"/>
      <name val="Times New Roman"/>
      <family val="1"/>
    </font>
    <font>
      <b/>
      <u val="single"/>
      <sz val="12"/>
      <color theme="1"/>
      <name val="Times New Roman h"/>
      <family val="0"/>
    </font>
    <font>
      <i/>
      <sz val="12"/>
      <color rgb="FFFF0000"/>
      <name val="Times New Roman"/>
      <family val="1"/>
    </font>
    <font>
      <i/>
      <sz val="14"/>
      <color rgb="FFFF0000"/>
      <name val="Times New Roman"/>
      <family val="1"/>
    </font>
    <font>
      <i/>
      <sz val="11"/>
      <color theme="1"/>
      <name val="Times New Roman"/>
      <family val="1"/>
    </font>
    <font>
      <b/>
      <sz val="8"/>
      <name val=".Vn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style="thin"/>
      <top style="hair"/>
      <bottom style="hair"/>
    </border>
    <border>
      <left>
        <color indexed="63"/>
      </left>
      <right style="thin"/>
      <top style="hair"/>
      <bottom style="hair"/>
    </border>
    <border>
      <left>
        <color indexed="63"/>
      </left>
      <right style="thin"/>
      <top style="thin"/>
      <bottom style="thin"/>
    </border>
    <border>
      <left style="thin"/>
      <right style="thin"/>
      <top style="thin"/>
      <bottom style="hair"/>
    </border>
    <border>
      <left style="thin"/>
      <right style="thin"/>
      <top>
        <color indexed="63"/>
      </top>
      <bottom style="thin"/>
    </border>
    <border>
      <left style="thin"/>
      <right style="thin"/>
      <top style="hair"/>
      <bottom style="thin"/>
    </border>
    <border>
      <left style="thin"/>
      <right style="thin"/>
      <top style="thin"/>
      <bottom/>
    </border>
    <border>
      <left>
        <color indexed="63"/>
      </left>
      <right style="thin"/>
      <top style="hair"/>
      <bottom style="thin"/>
    </border>
    <border>
      <left style="thin"/>
      <right style="thin"/>
      <top/>
      <bottom/>
    </border>
    <border>
      <left>
        <color indexed="63"/>
      </left>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7" fillId="0" borderId="0" applyFont="0" applyFill="0" applyBorder="0" applyAlignment="0" applyProtection="0"/>
    <xf numFmtId="0" fontId="23" fillId="0" borderId="3" applyNumberFormat="0" applyFont="0" applyAlignment="0">
      <protection/>
    </xf>
    <xf numFmtId="0" fontId="22" fillId="0" borderId="3" applyNumberFormat="0" applyFont="0" applyAlignment="0">
      <protection/>
    </xf>
    <xf numFmtId="0" fontId="62" fillId="0" borderId="0" applyNumberFormat="0" applyFill="0" applyBorder="0" applyAlignment="0" applyProtection="0"/>
    <xf numFmtId="0" fontId="1" fillId="0" borderId="0" applyNumberFormat="0" applyFill="0" applyBorder="0" applyAlignment="0" applyProtection="0"/>
    <xf numFmtId="0" fontId="63" fillId="29" borderId="0" applyNumberFormat="0" applyBorder="0" applyAlignment="0" applyProtection="0"/>
    <xf numFmtId="185" fontId="16" fillId="0" borderId="0" applyFont="0" applyFill="0" applyBorder="0" applyAlignment="0" applyProtection="0"/>
    <xf numFmtId="0" fontId="64" fillId="0" borderId="4"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7" applyNumberFormat="0" applyFill="0" applyAlignment="0" applyProtection="0"/>
    <xf numFmtId="0" fontId="69" fillId="31" borderId="0" applyNumberFormat="0" applyBorder="0" applyAlignment="0" applyProtection="0"/>
    <xf numFmtId="0" fontId="12" fillId="0" borderId="0">
      <alignment/>
      <protection/>
    </xf>
    <xf numFmtId="0" fontId="13" fillId="0" borderId="0">
      <alignment/>
      <protection/>
    </xf>
    <xf numFmtId="0" fontId="0" fillId="0" borderId="0">
      <alignment/>
      <protection/>
    </xf>
    <xf numFmtId="0" fontId="57" fillId="0" borderId="0">
      <alignment/>
      <protection/>
    </xf>
    <xf numFmtId="0" fontId="12" fillId="0" borderId="0">
      <alignment/>
      <protection/>
    </xf>
    <xf numFmtId="0" fontId="17" fillId="0" borderId="0">
      <alignment/>
      <protection/>
    </xf>
    <xf numFmtId="0" fontId="0" fillId="32" borderId="8" applyNumberFormat="0" applyFont="0" applyAlignment="0" applyProtection="0"/>
    <xf numFmtId="0" fontId="70" fillId="27" borderId="9"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10" applyNumberFormat="0" applyFill="0" applyAlignment="0" applyProtection="0"/>
    <xf numFmtId="0" fontId="73" fillId="0" borderId="0" applyNumberFormat="0" applyFill="0" applyBorder="0" applyAlignment="0" applyProtection="0"/>
  </cellStyleXfs>
  <cellXfs count="188">
    <xf numFmtId="0" fontId="0" fillId="0" borderId="0" xfId="0" applyAlignment="1">
      <alignment/>
    </xf>
    <xf numFmtId="0" fontId="4" fillId="0" borderId="0" xfId="0" applyFont="1" applyFill="1" applyAlignment="1">
      <alignment/>
    </xf>
    <xf numFmtId="0" fontId="10" fillId="0" borderId="0" xfId="0" applyFont="1" applyFill="1" applyAlignment="1">
      <alignment/>
    </xf>
    <xf numFmtId="0" fontId="5" fillId="0" borderId="0" xfId="0" applyFont="1" applyFill="1" applyAlignment="1">
      <alignment horizontal="centerContinuous"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3" fillId="0" borderId="13" xfId="0" applyFont="1" applyFill="1" applyBorder="1" applyAlignment="1">
      <alignment horizontal="center"/>
    </xf>
    <xf numFmtId="0" fontId="3" fillId="0" borderId="14" xfId="0" applyFont="1" applyFill="1" applyBorder="1" applyAlignment="1">
      <alignment/>
    </xf>
    <xf numFmtId="3" fontId="4" fillId="0" borderId="13" xfId="0" applyNumberFormat="1" applyFont="1" applyFill="1" applyBorder="1" applyAlignment="1">
      <alignment/>
    </xf>
    <xf numFmtId="0" fontId="4" fillId="0" borderId="13" xfId="0" applyFont="1" applyFill="1" applyBorder="1" applyAlignment="1">
      <alignment/>
    </xf>
    <xf numFmtId="0" fontId="18" fillId="0" borderId="0" xfId="0" applyFont="1" applyFill="1" applyBorder="1" applyAlignment="1">
      <alignment horizontal="right"/>
    </xf>
    <xf numFmtId="0" fontId="5" fillId="0" borderId="0" xfId="0" applyNumberFormat="1" applyFont="1" applyFill="1" applyAlignment="1">
      <alignment vertical="center" wrapText="1"/>
    </xf>
    <xf numFmtId="0" fontId="3" fillId="0" borderId="0" xfId="0" applyFont="1" applyFill="1" applyAlignment="1">
      <alignment/>
    </xf>
    <xf numFmtId="0" fontId="17" fillId="0" borderId="15" xfId="0" applyFont="1" applyFill="1" applyBorder="1" applyAlignment="1">
      <alignment horizontal="center" vertical="center"/>
    </xf>
    <xf numFmtId="0" fontId="17" fillId="0" borderId="0" xfId="0" applyFont="1" applyFill="1" applyAlignment="1">
      <alignment vertical="center"/>
    </xf>
    <xf numFmtId="0" fontId="3" fillId="0" borderId="16" xfId="0"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xf>
    <xf numFmtId="0" fontId="9" fillId="0" borderId="0" xfId="0" applyFont="1" applyFill="1" applyAlignment="1">
      <alignment/>
    </xf>
    <xf numFmtId="3" fontId="3" fillId="0" borderId="13" xfId="0" applyNumberFormat="1" applyFont="1" applyFill="1" applyBorder="1" applyAlignment="1">
      <alignment/>
    </xf>
    <xf numFmtId="0" fontId="7" fillId="0" borderId="0" xfId="0" applyFont="1" applyFill="1" applyAlignment="1">
      <alignment/>
    </xf>
    <xf numFmtId="0" fontId="9" fillId="0" borderId="0" xfId="0" applyFont="1" applyFill="1" applyAlignment="1" quotePrefix="1">
      <alignment horizontal="left"/>
    </xf>
    <xf numFmtId="0" fontId="10" fillId="0" borderId="0" xfId="62" applyFont="1" applyFill="1">
      <alignment/>
      <protection/>
    </xf>
    <xf numFmtId="0" fontId="5" fillId="0" borderId="0" xfId="0" applyNumberFormat="1" applyFont="1" applyFill="1" applyBorder="1" applyAlignment="1">
      <alignment horizontal="center" vertical="center" wrapText="1"/>
    </xf>
    <xf numFmtId="0" fontId="4" fillId="0" borderId="0" xfId="0" applyFont="1" applyFill="1" applyAlignment="1">
      <alignment vertical="center"/>
    </xf>
    <xf numFmtId="0" fontId="6" fillId="0" borderId="17" xfId="64" applyNumberFormat="1" applyFont="1" applyFill="1" applyBorder="1" applyAlignment="1">
      <alignment horizontal="center" vertical="center" wrapText="1"/>
      <protection/>
    </xf>
    <xf numFmtId="14" fontId="6" fillId="0" borderId="17" xfId="64" applyNumberFormat="1" applyFont="1" applyFill="1" applyBorder="1" applyAlignment="1">
      <alignment horizontal="center" vertical="center" wrapText="1"/>
      <protection/>
    </xf>
    <xf numFmtId="178" fontId="4" fillId="0" borderId="13" xfId="0" applyNumberFormat="1" applyFont="1" applyFill="1" applyBorder="1" applyAlignment="1">
      <alignment/>
    </xf>
    <xf numFmtId="178" fontId="3" fillId="0" borderId="13" xfId="0" applyNumberFormat="1" applyFont="1" applyFill="1" applyBorder="1" applyAlignment="1">
      <alignment/>
    </xf>
    <xf numFmtId="3" fontId="10" fillId="0" borderId="0" xfId="0" applyNumberFormat="1" applyFont="1" applyFill="1" applyAlignment="1">
      <alignment/>
    </xf>
    <xf numFmtId="0" fontId="74" fillId="0" borderId="13" xfId="0" applyFont="1" applyFill="1" applyBorder="1" applyAlignment="1">
      <alignment horizontal="center" vertical="center"/>
    </xf>
    <xf numFmtId="0" fontId="75" fillId="0" borderId="13" xfId="0" applyFont="1" applyFill="1" applyBorder="1" applyAlignment="1">
      <alignment horizontal="center" vertical="center"/>
    </xf>
    <xf numFmtId="3" fontId="75" fillId="0" borderId="13" xfId="0" applyNumberFormat="1" applyFont="1" applyFill="1" applyBorder="1" applyAlignment="1">
      <alignment vertical="center"/>
    </xf>
    <xf numFmtId="3" fontId="74" fillId="0" borderId="0" xfId="0" applyNumberFormat="1" applyFont="1" applyFill="1" applyAlignment="1">
      <alignment vertical="center"/>
    </xf>
    <xf numFmtId="0" fontId="74" fillId="0" borderId="0" xfId="0" applyFont="1" applyFill="1" applyAlignment="1">
      <alignment vertical="center"/>
    </xf>
    <xf numFmtId="3" fontId="4" fillId="0" borderId="0" xfId="0" applyNumberFormat="1" applyFont="1" applyFill="1" applyAlignment="1">
      <alignment/>
    </xf>
    <xf numFmtId="3" fontId="5" fillId="0" borderId="0" xfId="0" applyNumberFormat="1" applyFont="1" applyFill="1" applyAlignment="1">
      <alignment vertical="center" wrapText="1"/>
    </xf>
    <xf numFmtId="3" fontId="5" fillId="0" borderId="0" xfId="0" applyNumberFormat="1" applyFont="1" applyFill="1" applyBorder="1" applyAlignment="1">
      <alignment horizontal="right"/>
    </xf>
    <xf numFmtId="3" fontId="7" fillId="0" borderId="0" xfId="0" applyNumberFormat="1" applyFont="1" applyFill="1" applyAlignment="1">
      <alignment/>
    </xf>
    <xf numFmtId="3" fontId="8" fillId="0" borderId="0" xfId="0" applyNumberFormat="1" applyFont="1" applyFill="1" applyAlignment="1">
      <alignment/>
    </xf>
    <xf numFmtId="0" fontId="76" fillId="0" borderId="0" xfId="0" applyFont="1" applyFill="1" applyAlignment="1">
      <alignment/>
    </xf>
    <xf numFmtId="0" fontId="74" fillId="0" borderId="0" xfId="0" applyFont="1" applyFill="1" applyAlignment="1">
      <alignment horizontal="right"/>
    </xf>
    <xf numFmtId="0" fontId="77" fillId="33" borderId="0" xfId="0" applyFont="1" applyFill="1" applyAlignment="1">
      <alignment horizontal="centerContinuous"/>
    </xf>
    <xf numFmtId="0" fontId="74" fillId="0" borderId="0" xfId="0" applyFont="1" applyFill="1" applyAlignment="1">
      <alignment/>
    </xf>
    <xf numFmtId="3" fontId="74" fillId="0" borderId="0" xfId="0" applyNumberFormat="1" applyFont="1" applyFill="1" applyAlignment="1">
      <alignment/>
    </xf>
    <xf numFmtId="0" fontId="78" fillId="0" borderId="0" xfId="0" applyFont="1" applyFill="1" applyAlignment="1">
      <alignment horizontal="left"/>
    </xf>
    <xf numFmtId="0" fontId="79" fillId="0" borderId="0" xfId="0" applyFont="1" applyFill="1" applyAlignment="1">
      <alignment/>
    </xf>
    <xf numFmtId="0" fontId="80" fillId="0" borderId="0" xfId="0" applyFont="1" applyFill="1" applyAlignment="1">
      <alignment/>
    </xf>
    <xf numFmtId="0" fontId="81" fillId="0" borderId="17" xfId="64" applyNumberFormat="1" applyFont="1" applyFill="1" applyBorder="1" applyAlignment="1">
      <alignment horizontal="center" vertical="center" wrapText="1"/>
      <protection/>
    </xf>
    <xf numFmtId="14" fontId="81" fillId="0" borderId="17" xfId="64" applyNumberFormat="1" applyFont="1" applyFill="1" applyBorder="1" applyAlignment="1">
      <alignment horizontal="center" vertical="center" wrapText="1"/>
      <protection/>
    </xf>
    <xf numFmtId="0" fontId="82" fillId="0" borderId="12" xfId="0" applyFont="1" applyFill="1" applyBorder="1" applyAlignment="1">
      <alignment horizontal="center" vertical="center"/>
    </xf>
    <xf numFmtId="0" fontId="82" fillId="0" borderId="15" xfId="0" applyFont="1" applyFill="1" applyBorder="1" applyAlignment="1">
      <alignment horizontal="center" vertical="center"/>
    </xf>
    <xf numFmtId="0" fontId="82" fillId="33" borderId="12" xfId="0" applyFont="1" applyFill="1" applyBorder="1" applyAlignment="1">
      <alignment horizontal="center" vertical="center"/>
    </xf>
    <xf numFmtId="0" fontId="82" fillId="0" borderId="11" xfId="0" applyFont="1" applyFill="1" applyBorder="1" applyAlignment="1">
      <alignment horizontal="center" vertical="center"/>
    </xf>
    <xf numFmtId="0" fontId="82" fillId="0" borderId="0" xfId="0" applyFont="1" applyFill="1" applyAlignment="1">
      <alignment vertical="center"/>
    </xf>
    <xf numFmtId="0" fontId="76" fillId="0" borderId="16" xfId="0" applyFont="1" applyFill="1" applyBorder="1" applyAlignment="1">
      <alignment horizontal="center"/>
    </xf>
    <xf numFmtId="0" fontId="76" fillId="0" borderId="16" xfId="0" applyFont="1" applyFill="1" applyBorder="1" applyAlignment="1">
      <alignment/>
    </xf>
    <xf numFmtId="3" fontId="76" fillId="0" borderId="16" xfId="0" applyNumberFormat="1" applyFont="1" applyFill="1" applyBorder="1" applyAlignment="1">
      <alignment/>
    </xf>
    <xf numFmtId="3" fontId="76" fillId="33" borderId="16" xfId="0" applyNumberFormat="1" applyFont="1" applyFill="1" applyBorder="1" applyAlignment="1">
      <alignment/>
    </xf>
    <xf numFmtId="178" fontId="76" fillId="0" borderId="16" xfId="0" applyNumberFormat="1" applyFont="1" applyFill="1" applyBorder="1" applyAlignment="1">
      <alignment horizontal="right"/>
    </xf>
    <xf numFmtId="0" fontId="75" fillId="0" borderId="13" xfId="0" applyFont="1" applyFill="1" applyBorder="1" applyAlignment="1">
      <alignment horizontal="center"/>
    </xf>
    <xf numFmtId="0" fontId="75" fillId="0" borderId="13" xfId="0" applyFont="1" applyFill="1" applyBorder="1" applyAlignment="1">
      <alignment/>
    </xf>
    <xf numFmtId="3" fontId="75" fillId="0" borderId="13" xfId="0" applyNumberFormat="1" applyFont="1" applyFill="1" applyBorder="1" applyAlignment="1">
      <alignment/>
    </xf>
    <xf numFmtId="3" fontId="75" fillId="33" borderId="13" xfId="0" applyNumberFormat="1" applyFont="1" applyFill="1" applyBorder="1" applyAlignment="1">
      <alignment/>
    </xf>
    <xf numFmtId="178" fontId="75" fillId="0" borderId="13" xfId="0" applyNumberFormat="1" applyFont="1" applyFill="1" applyBorder="1" applyAlignment="1">
      <alignment horizontal="right"/>
    </xf>
    <xf numFmtId="0" fontId="83" fillId="0" borderId="0" xfId="0" applyFont="1" applyFill="1" applyAlignment="1">
      <alignment/>
    </xf>
    <xf numFmtId="0" fontId="76" fillId="0" borderId="13" xfId="0" applyFont="1" applyFill="1" applyBorder="1" applyAlignment="1">
      <alignment horizontal="center"/>
    </xf>
    <xf numFmtId="0" fontId="76" fillId="0" borderId="13" xfId="0" applyFont="1" applyFill="1" applyBorder="1" applyAlignment="1">
      <alignment/>
    </xf>
    <xf numFmtId="3" fontId="76" fillId="0" borderId="13" xfId="0" applyNumberFormat="1" applyFont="1" applyFill="1" applyBorder="1" applyAlignment="1">
      <alignment/>
    </xf>
    <xf numFmtId="3" fontId="76" fillId="33" borderId="13" xfId="0" applyNumberFormat="1" applyFont="1" applyFill="1" applyBorder="1" applyAlignment="1">
      <alignment/>
    </xf>
    <xf numFmtId="178" fontId="76" fillId="0" borderId="13" xfId="0" applyNumberFormat="1" applyFont="1" applyFill="1" applyBorder="1" applyAlignment="1">
      <alignment horizontal="right"/>
    </xf>
    <xf numFmtId="0" fontId="74" fillId="0" borderId="13" xfId="0" applyFont="1" applyFill="1" applyBorder="1" applyAlignment="1">
      <alignment horizontal="center"/>
    </xf>
    <xf numFmtId="0" fontId="74" fillId="0" borderId="13" xfId="0" applyFont="1" applyFill="1" applyBorder="1" applyAlignment="1">
      <alignment/>
    </xf>
    <xf numFmtId="3" fontId="74" fillId="0" borderId="13" xfId="0" applyNumberFormat="1" applyFont="1" applyFill="1" applyBorder="1" applyAlignment="1">
      <alignment/>
    </xf>
    <xf numFmtId="3" fontId="74" fillId="33" borderId="13" xfId="0" applyNumberFormat="1" applyFont="1" applyFill="1" applyBorder="1" applyAlignment="1">
      <alignment/>
    </xf>
    <xf numFmtId="178" fontId="74" fillId="0" borderId="13" xfId="0" applyNumberFormat="1" applyFont="1" applyFill="1" applyBorder="1" applyAlignment="1">
      <alignment horizontal="right"/>
    </xf>
    <xf numFmtId="0" fontId="74" fillId="0" borderId="13" xfId="0" applyFont="1" applyFill="1" applyBorder="1" applyAlignment="1">
      <alignment horizontal="justify" wrapText="1"/>
    </xf>
    <xf numFmtId="3" fontId="84" fillId="0" borderId="13" xfId="0" applyNumberFormat="1" applyFont="1" applyFill="1" applyBorder="1" applyAlignment="1">
      <alignment/>
    </xf>
    <xf numFmtId="0" fontId="78" fillId="0" borderId="0" xfId="0" applyFont="1" applyFill="1" applyAlignment="1">
      <alignment/>
    </xf>
    <xf numFmtId="0" fontId="74" fillId="0" borderId="13" xfId="0" applyFont="1" applyFill="1" applyBorder="1" applyAlignment="1">
      <alignment horizontal="left" wrapText="1"/>
    </xf>
    <xf numFmtId="0" fontId="84" fillId="0" borderId="13" xfId="0" applyFont="1" applyFill="1" applyBorder="1" applyAlignment="1">
      <alignment horizontal="right"/>
    </xf>
    <xf numFmtId="0" fontId="84" fillId="0" borderId="13" xfId="0" applyFont="1" applyFill="1" applyBorder="1" applyAlignment="1">
      <alignment horizontal="left" wrapText="1"/>
    </xf>
    <xf numFmtId="3" fontId="84" fillId="33" borderId="13" xfId="0" applyNumberFormat="1" applyFont="1" applyFill="1" applyBorder="1" applyAlignment="1">
      <alignment/>
    </xf>
    <xf numFmtId="178" fontId="84" fillId="0" borderId="13" xfId="0" applyNumberFormat="1" applyFont="1" applyFill="1" applyBorder="1" applyAlignment="1">
      <alignment horizontal="right"/>
    </xf>
    <xf numFmtId="0" fontId="74" fillId="0" borderId="13" xfId="0" applyFont="1" applyFill="1" applyBorder="1" applyAlignment="1">
      <alignment/>
    </xf>
    <xf numFmtId="0" fontId="76" fillId="0" borderId="13" xfId="0" applyFont="1" applyFill="1" applyBorder="1" applyAlignment="1">
      <alignment horizontal="left" wrapText="1"/>
    </xf>
    <xf numFmtId="0" fontId="77" fillId="0" borderId="0" xfId="0" applyFont="1" applyFill="1" applyAlignment="1">
      <alignment/>
    </xf>
    <xf numFmtId="0" fontId="85" fillId="0" borderId="13" xfId="0" applyFont="1" applyFill="1" applyBorder="1" applyAlignment="1">
      <alignment wrapText="1"/>
    </xf>
    <xf numFmtId="3" fontId="75" fillId="33" borderId="13" xfId="0" applyNumberFormat="1" applyFont="1" applyFill="1" applyBorder="1" applyAlignment="1">
      <alignment vertical="center"/>
    </xf>
    <xf numFmtId="178" fontId="75" fillId="0" borderId="13" xfId="0" applyNumberFormat="1" applyFont="1" applyFill="1" applyBorder="1" applyAlignment="1">
      <alignment horizontal="right" vertical="center"/>
    </xf>
    <xf numFmtId="0" fontId="74" fillId="0" borderId="13" xfId="0" applyFont="1" applyFill="1" applyBorder="1" applyAlignment="1">
      <alignment horizontal="center"/>
    </xf>
    <xf numFmtId="178" fontId="74" fillId="0" borderId="13" xfId="0" applyNumberFormat="1" applyFont="1" applyFill="1" applyBorder="1" applyAlignment="1">
      <alignment horizontal="right"/>
    </xf>
    <xf numFmtId="0" fontId="79" fillId="0" borderId="0" xfId="0" applyFont="1" applyFill="1" applyAlignment="1">
      <alignment/>
    </xf>
    <xf numFmtId="0" fontId="78" fillId="0" borderId="0" xfId="0" applyFont="1" applyFill="1" applyAlignment="1">
      <alignment/>
    </xf>
    <xf numFmtId="0" fontId="74" fillId="0" borderId="18" xfId="0" applyFont="1" applyFill="1" applyBorder="1" applyAlignment="1">
      <alignment horizontal="center"/>
    </xf>
    <xf numFmtId="0" fontId="74" fillId="0" borderId="18" xfId="0" applyFont="1" applyFill="1" applyBorder="1" applyAlignment="1">
      <alignment/>
    </xf>
    <xf numFmtId="3" fontId="74" fillId="0" borderId="18" xfId="0" applyNumberFormat="1" applyFont="1" applyFill="1" applyBorder="1" applyAlignment="1">
      <alignment/>
    </xf>
    <xf numFmtId="3" fontId="74" fillId="33" borderId="18" xfId="0" applyNumberFormat="1" applyFont="1" applyFill="1" applyBorder="1" applyAlignment="1">
      <alignment/>
    </xf>
    <xf numFmtId="178" fontId="74" fillId="0" borderId="18" xfId="0" applyNumberFormat="1" applyFont="1" applyFill="1" applyBorder="1" applyAlignment="1">
      <alignment horizontal="right"/>
    </xf>
    <xf numFmtId="178" fontId="74" fillId="0" borderId="18" xfId="0" applyNumberFormat="1" applyFont="1" applyFill="1" applyBorder="1" applyAlignment="1">
      <alignment horizontal="right"/>
    </xf>
    <xf numFmtId="0" fontId="79" fillId="33" borderId="0" xfId="0" applyFont="1" applyFill="1" applyAlignment="1">
      <alignment/>
    </xf>
    <xf numFmtId="0" fontId="79" fillId="0" borderId="0" xfId="0" applyFont="1" applyFill="1" applyAlignment="1">
      <alignment horizontal="right"/>
    </xf>
    <xf numFmtId="0" fontId="74" fillId="33" borderId="0" xfId="0" applyFont="1" applyFill="1" applyAlignment="1">
      <alignment/>
    </xf>
    <xf numFmtId="0" fontId="11" fillId="0" borderId="0" xfId="0" applyFont="1" applyFill="1" applyAlignment="1">
      <alignment/>
    </xf>
    <xf numFmtId="0" fontId="10" fillId="0" borderId="0" xfId="0" applyFont="1" applyFill="1" applyAlignment="1">
      <alignment/>
    </xf>
    <xf numFmtId="0" fontId="3" fillId="0" borderId="16" xfId="0" applyFont="1" applyFill="1" applyBorder="1" applyAlignment="1">
      <alignment/>
    </xf>
    <xf numFmtId="186" fontId="3" fillId="0" borderId="16" xfId="0" applyNumberFormat="1" applyFont="1" applyFill="1" applyBorder="1" applyAlignment="1">
      <alignment/>
    </xf>
    <xf numFmtId="0" fontId="3" fillId="0" borderId="13" xfId="0" applyFont="1" applyFill="1" applyBorder="1" applyAlignment="1">
      <alignment/>
    </xf>
    <xf numFmtId="186" fontId="3" fillId="0" borderId="13" xfId="0" applyNumberFormat="1" applyFont="1" applyFill="1" applyBorder="1" applyAlignment="1">
      <alignment/>
    </xf>
    <xf numFmtId="3" fontId="4" fillId="0" borderId="13" xfId="0" applyNumberFormat="1" applyFont="1" applyFill="1" applyBorder="1" applyAlignment="1">
      <alignment/>
    </xf>
    <xf numFmtId="0" fontId="4" fillId="0" borderId="13" xfId="0" applyFont="1" applyFill="1" applyBorder="1" applyAlignment="1">
      <alignment/>
    </xf>
    <xf numFmtId="186" fontId="4" fillId="0" borderId="13" xfId="0" applyNumberFormat="1" applyFont="1" applyFill="1" applyBorder="1" applyAlignment="1">
      <alignment/>
    </xf>
    <xf numFmtId="0" fontId="5" fillId="0" borderId="13" xfId="0" applyFont="1" applyFill="1" applyBorder="1" applyAlignment="1">
      <alignment wrapText="1"/>
    </xf>
    <xf numFmtId="186" fontId="5" fillId="0" borderId="13" xfId="0" applyNumberFormat="1" applyFont="1" applyFill="1" applyBorder="1" applyAlignment="1">
      <alignment/>
    </xf>
    <xf numFmtId="3" fontId="5" fillId="0" borderId="13" xfId="0" applyNumberFormat="1" applyFont="1" applyFill="1" applyBorder="1" applyAlignment="1">
      <alignment/>
    </xf>
    <xf numFmtId="0" fontId="4" fillId="0" borderId="13" xfId="0" applyFont="1" applyFill="1" applyBorder="1" applyAlignment="1">
      <alignment wrapText="1"/>
    </xf>
    <xf numFmtId="3" fontId="3" fillId="0" borderId="13" xfId="0" applyNumberFormat="1" applyFont="1" applyFill="1" applyBorder="1" applyAlignment="1">
      <alignment/>
    </xf>
    <xf numFmtId="0" fontId="3" fillId="0" borderId="18" xfId="0" applyFont="1" applyFill="1" applyBorder="1" applyAlignment="1">
      <alignment horizontal="center"/>
    </xf>
    <xf numFmtId="0" fontId="3" fillId="0" borderId="18" xfId="0" applyFont="1" applyFill="1" applyBorder="1" applyAlignment="1">
      <alignment/>
    </xf>
    <xf numFmtId="186" fontId="3" fillId="0" borderId="18" xfId="0" applyNumberFormat="1" applyFont="1" applyFill="1" applyBorder="1" applyAlignment="1">
      <alignment/>
    </xf>
    <xf numFmtId="178" fontId="4" fillId="0" borderId="13" xfId="0" applyNumberFormat="1" applyFont="1" applyFill="1" applyBorder="1" applyAlignment="1">
      <alignment/>
    </xf>
    <xf numFmtId="178" fontId="5" fillId="0" borderId="13" xfId="0" applyNumberFormat="1" applyFont="1" applyFill="1" applyBorder="1" applyAlignment="1">
      <alignment/>
    </xf>
    <xf numFmtId="178" fontId="3" fillId="0" borderId="13" xfId="0" applyNumberFormat="1" applyFont="1" applyFill="1" applyBorder="1" applyAlignment="1">
      <alignment/>
    </xf>
    <xf numFmtId="0" fontId="9" fillId="0" borderId="0" xfId="0" applyFont="1" applyFill="1" applyAlignment="1">
      <alignment/>
    </xf>
    <xf numFmtId="0" fontId="5" fillId="0" borderId="13" xfId="0" applyFont="1" applyFill="1" applyBorder="1" applyAlignment="1">
      <alignment horizontal="center"/>
    </xf>
    <xf numFmtId="0" fontId="14" fillId="0" borderId="19" xfId="0" applyFont="1" applyFill="1" applyBorder="1" applyAlignment="1">
      <alignment horizontal="center" vertical="center"/>
    </xf>
    <xf numFmtId="0" fontId="14" fillId="0" borderId="19" xfId="0" applyFont="1" applyFill="1" applyBorder="1" applyAlignment="1">
      <alignment horizontal="center" vertical="center" wrapText="1"/>
    </xf>
    <xf numFmtId="3" fontId="3" fillId="0" borderId="16" xfId="0" applyNumberFormat="1" applyFont="1" applyFill="1" applyBorder="1" applyAlignment="1">
      <alignment/>
    </xf>
    <xf numFmtId="178" fontId="3" fillId="0" borderId="16" xfId="0" applyNumberFormat="1" applyFont="1" applyFill="1" applyBorder="1" applyAlignment="1">
      <alignment/>
    </xf>
    <xf numFmtId="0" fontId="7" fillId="0" borderId="0" xfId="0" applyFont="1" applyFill="1" applyAlignment="1">
      <alignment horizontal="center"/>
    </xf>
    <xf numFmtId="0" fontId="8" fillId="0" borderId="0" xfId="0" applyFont="1" applyFill="1" applyAlignment="1">
      <alignment/>
    </xf>
    <xf numFmtId="0" fontId="86" fillId="0" borderId="13" xfId="0" applyFont="1" applyFill="1" applyBorder="1" applyAlignment="1">
      <alignment horizontal="center"/>
    </xf>
    <xf numFmtId="0" fontId="86" fillId="0" borderId="13" xfId="0" applyFont="1" applyFill="1" applyBorder="1" applyAlignment="1">
      <alignment wrapText="1"/>
    </xf>
    <xf numFmtId="186" fontId="86" fillId="0" borderId="13" xfId="0" applyNumberFormat="1" applyFont="1" applyFill="1" applyBorder="1" applyAlignment="1">
      <alignment/>
    </xf>
    <xf numFmtId="3" fontId="86" fillId="0" borderId="13" xfId="0" applyNumberFormat="1" applyFont="1" applyFill="1" applyBorder="1" applyAlignment="1">
      <alignment/>
    </xf>
    <xf numFmtId="178" fontId="86" fillId="0" borderId="13" xfId="0" applyNumberFormat="1" applyFont="1" applyFill="1" applyBorder="1" applyAlignment="1">
      <alignment/>
    </xf>
    <xf numFmtId="0" fontId="87" fillId="0" borderId="0" xfId="0" applyFont="1" applyFill="1" applyAlignment="1">
      <alignment/>
    </xf>
    <xf numFmtId="3" fontId="3" fillId="0" borderId="18" xfId="0" applyNumberFormat="1" applyFont="1" applyFill="1" applyBorder="1" applyAlignment="1">
      <alignment/>
    </xf>
    <xf numFmtId="178" fontId="3" fillId="0" borderId="18" xfId="0" applyNumberFormat="1" applyFont="1" applyFill="1" applyBorder="1" applyAlignment="1">
      <alignment/>
    </xf>
    <xf numFmtId="0" fontId="3" fillId="0" borderId="13" xfId="0" applyFont="1" applyFill="1" applyBorder="1" applyAlignment="1">
      <alignment/>
    </xf>
    <xf numFmtId="3" fontId="7" fillId="0" borderId="13" xfId="0" applyNumberFormat="1" applyFont="1" applyFill="1" applyBorder="1" applyAlignment="1">
      <alignment horizontal="right"/>
    </xf>
    <xf numFmtId="0" fontId="15" fillId="0" borderId="16" xfId="0" applyFont="1" applyFill="1" applyBorder="1" applyAlignment="1">
      <alignment/>
    </xf>
    <xf numFmtId="3" fontId="24" fillId="0" borderId="16" xfId="0" applyNumberFormat="1" applyFont="1" applyFill="1" applyBorder="1" applyAlignment="1">
      <alignment horizontal="right"/>
    </xf>
    <xf numFmtId="0" fontId="8" fillId="0" borderId="0" xfId="0" applyFont="1" applyFill="1" applyAlignment="1">
      <alignment/>
    </xf>
    <xf numFmtId="3" fontId="3" fillId="0" borderId="16" xfId="0" applyNumberFormat="1" applyFont="1" applyFill="1" applyBorder="1" applyAlignment="1">
      <alignment/>
    </xf>
    <xf numFmtId="178" fontId="3" fillId="0" borderId="16" xfId="0" applyNumberFormat="1" applyFont="1" applyFill="1" applyBorder="1" applyAlignment="1">
      <alignment/>
    </xf>
    <xf numFmtId="3" fontId="5" fillId="0" borderId="13" xfId="0" applyNumberFormat="1" applyFont="1" applyFill="1" applyBorder="1" applyAlignment="1">
      <alignment/>
    </xf>
    <xf numFmtId="178" fontId="5" fillId="0" borderId="13" xfId="0" applyNumberFormat="1" applyFont="1" applyFill="1" applyBorder="1" applyAlignment="1">
      <alignment/>
    </xf>
    <xf numFmtId="0" fontId="5" fillId="0" borderId="13" xfId="0" applyFont="1" applyFill="1" applyBorder="1" applyAlignment="1">
      <alignment/>
    </xf>
    <xf numFmtId="0" fontId="15" fillId="0" borderId="14" xfId="0" applyFont="1" applyFill="1" applyBorder="1" applyAlignment="1">
      <alignment/>
    </xf>
    <xf numFmtId="0" fontId="15" fillId="0" borderId="20" xfId="0" applyFont="1" applyFill="1" applyBorder="1" applyAlignment="1">
      <alignment/>
    </xf>
    <xf numFmtId="3" fontId="3" fillId="0" borderId="18" xfId="0" applyNumberFormat="1" applyFont="1" applyFill="1" applyBorder="1" applyAlignment="1">
      <alignment/>
    </xf>
    <xf numFmtId="178" fontId="3" fillId="0" borderId="18" xfId="0" applyNumberFormat="1" applyFont="1" applyFill="1" applyBorder="1" applyAlignment="1">
      <alignment/>
    </xf>
    <xf numFmtId="0" fontId="6" fillId="0" borderId="1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right"/>
    </xf>
    <xf numFmtId="0" fontId="3"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8" fillId="0" borderId="0" xfId="0" applyFont="1" applyFill="1" applyAlignment="1">
      <alignment horizontal="center" wrapText="1"/>
    </xf>
    <xf numFmtId="0" fontId="6" fillId="0" borderId="19" xfId="64" applyNumberFormat="1" applyFont="1" applyFill="1" applyBorder="1" applyAlignment="1">
      <alignment horizontal="center" vertical="center" wrapText="1"/>
      <protection/>
    </xf>
    <xf numFmtId="0" fontId="6" fillId="0" borderId="17" xfId="64" applyNumberFormat="1" applyFont="1" applyFill="1" applyBorder="1" applyAlignment="1">
      <alignment horizontal="center" vertical="center" wrapText="1"/>
      <protection/>
    </xf>
    <xf numFmtId="0" fontId="6" fillId="0" borderId="11" xfId="64" applyNumberFormat="1" applyFont="1" applyFill="1" applyBorder="1" applyAlignment="1">
      <alignment horizontal="center" vertical="center" wrapText="1"/>
      <protection/>
    </xf>
    <xf numFmtId="0" fontId="6" fillId="0" borderId="15" xfId="64" applyNumberFormat="1" applyFont="1" applyFill="1" applyBorder="1" applyAlignment="1">
      <alignment horizontal="center" vertical="center" wrapText="1"/>
      <protection/>
    </xf>
    <xf numFmtId="0" fontId="9" fillId="0" borderId="0" xfId="0" applyFont="1" applyFill="1" applyBorder="1" applyAlignment="1">
      <alignment horizontal="left"/>
    </xf>
    <xf numFmtId="0" fontId="3" fillId="0" borderId="12"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4" fillId="0" borderId="22" xfId="0" applyFont="1" applyFill="1" applyBorder="1" applyAlignment="1">
      <alignment horizontal="center" vertical="center"/>
    </xf>
    <xf numFmtId="0" fontId="81" fillId="0" borderId="19" xfId="0" applyNumberFormat="1" applyFont="1" applyFill="1" applyBorder="1" applyAlignment="1">
      <alignment horizontal="center" vertical="center" wrapText="1"/>
    </xf>
    <xf numFmtId="0" fontId="81" fillId="0" borderId="21" xfId="0" applyNumberFormat="1" applyFont="1" applyFill="1" applyBorder="1" applyAlignment="1">
      <alignment horizontal="center" vertical="center" wrapText="1"/>
    </xf>
    <xf numFmtId="0" fontId="76" fillId="0" borderId="12" xfId="0" applyNumberFormat="1" applyFont="1" applyFill="1" applyBorder="1" applyAlignment="1">
      <alignment horizontal="center" vertical="center" wrapText="1"/>
    </xf>
    <xf numFmtId="0" fontId="76" fillId="0" borderId="12" xfId="0" applyFont="1" applyFill="1" applyBorder="1" applyAlignment="1">
      <alignment horizontal="center" vertical="center" wrapText="1"/>
    </xf>
    <xf numFmtId="0" fontId="81" fillId="33" borderId="19" xfId="64" applyNumberFormat="1" applyFont="1" applyFill="1" applyBorder="1" applyAlignment="1">
      <alignment horizontal="center" vertical="center" wrapText="1"/>
      <protection/>
    </xf>
    <xf numFmtId="0" fontId="81" fillId="33" borderId="17" xfId="64" applyNumberFormat="1" applyFont="1" applyFill="1" applyBorder="1" applyAlignment="1">
      <alignment horizontal="center" vertical="center" wrapText="1"/>
      <protection/>
    </xf>
    <xf numFmtId="0" fontId="76" fillId="0" borderId="0" xfId="0" applyFont="1" applyFill="1" applyAlignment="1">
      <alignment horizontal="center"/>
    </xf>
    <xf numFmtId="0" fontId="84" fillId="0" borderId="0" xfId="0" applyNumberFormat="1" applyFont="1" applyFill="1" applyBorder="1" applyAlignment="1">
      <alignment horizontal="center" vertical="center" wrapText="1"/>
    </xf>
    <xf numFmtId="0" fontId="76" fillId="0" borderId="0" xfId="0" applyFont="1" applyFill="1" applyAlignment="1">
      <alignment horizontal="center" vertical="center" wrapText="1"/>
    </xf>
    <xf numFmtId="0" fontId="88" fillId="0" borderId="0" xfId="0" applyFont="1" applyFill="1" applyBorder="1" applyAlignment="1">
      <alignment horizontal="right"/>
    </xf>
    <xf numFmtId="0" fontId="81" fillId="0" borderId="11" xfId="64" applyNumberFormat="1" applyFont="1" applyFill="1" applyBorder="1" applyAlignment="1">
      <alignment horizontal="center" vertical="center" wrapText="1"/>
      <protection/>
    </xf>
    <xf numFmtId="0" fontId="81" fillId="0" borderId="15" xfId="64" applyNumberFormat="1" applyFont="1" applyFill="1" applyBorder="1" applyAlignment="1">
      <alignment horizontal="center"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dtchi98" xfId="48"/>
    <cellStyle name="dtchi98c" xfId="49"/>
    <cellStyle name="Explanatory Text" xfId="50"/>
    <cellStyle name="Followed Hyperlink" xfId="51"/>
    <cellStyle name="Good" xfId="52"/>
    <cellStyle name="HAI"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 xfId="64"/>
    <cellStyle name="Normal 5" xfId="65"/>
    <cellStyle name="Normal 6" xfId="66"/>
    <cellStyle name="Normal 7"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A1:L40"/>
  <sheetViews>
    <sheetView tabSelected="1" zoomScalePageLayoutView="0" workbookViewId="0" topLeftCell="A1">
      <selection activeCell="K10" sqref="K10"/>
    </sheetView>
  </sheetViews>
  <sheetFormatPr defaultColWidth="10" defaultRowHeight="15"/>
  <cols>
    <col min="1" max="1" width="5.69921875" style="1" customWidth="1"/>
    <col min="2" max="2" width="52.8984375" style="1" customWidth="1"/>
    <col min="3" max="4" width="12.69921875" style="1" customWidth="1"/>
    <col min="5" max="6" width="10.3984375" style="1" customWidth="1"/>
    <col min="7" max="7" width="12.69921875" style="35" hidden="1" customWidth="1"/>
    <col min="8" max="16384" width="10" style="1" customWidth="1"/>
  </cols>
  <sheetData>
    <row r="1" spans="1:6" ht="21" customHeight="1">
      <c r="A1" s="12" t="s">
        <v>60</v>
      </c>
      <c r="B1" s="12"/>
      <c r="C1" s="12"/>
      <c r="D1" s="156" t="s">
        <v>36</v>
      </c>
      <c r="E1" s="157"/>
      <c r="F1" s="157"/>
    </row>
    <row r="2" spans="1:6" ht="28.5" customHeight="1">
      <c r="A2" s="155" t="s">
        <v>99</v>
      </c>
      <c r="B2" s="155"/>
      <c r="C2" s="155"/>
      <c r="D2" s="155"/>
      <c r="E2" s="155"/>
      <c r="F2" s="155"/>
    </row>
    <row r="3" spans="1:12" ht="12.75" customHeight="1">
      <c r="A3" s="158"/>
      <c r="B3" s="158"/>
      <c r="C3" s="158"/>
      <c r="D3" s="158"/>
      <c r="E3" s="158"/>
      <c r="F3" s="158"/>
      <c r="G3" s="36"/>
      <c r="H3" s="11"/>
      <c r="I3" s="11"/>
      <c r="J3" s="11"/>
      <c r="K3" s="11"/>
      <c r="L3" s="11"/>
    </row>
    <row r="4" spans="1:12" ht="19.5" customHeight="1">
      <c r="A4" s="23"/>
      <c r="B4" s="23"/>
      <c r="C4" s="23"/>
      <c r="D4" s="23"/>
      <c r="E4" s="23"/>
      <c r="F4" s="10" t="s">
        <v>23</v>
      </c>
      <c r="G4" s="37"/>
      <c r="H4" s="11"/>
      <c r="I4" s="11"/>
      <c r="J4" s="11"/>
      <c r="K4" s="11"/>
      <c r="L4" s="11"/>
    </row>
    <row r="5" spans="1:7" s="20" customFormat="1" ht="33" customHeight="1">
      <c r="A5" s="153" t="s">
        <v>29</v>
      </c>
      <c r="B5" s="153" t="s">
        <v>31</v>
      </c>
      <c r="C5" s="153" t="s">
        <v>32</v>
      </c>
      <c r="D5" s="153" t="s">
        <v>62</v>
      </c>
      <c r="E5" s="161" t="s">
        <v>44</v>
      </c>
      <c r="F5" s="162"/>
      <c r="G5" s="38"/>
    </row>
    <row r="6" spans="1:7" s="20" customFormat="1" ht="16.5" customHeight="1">
      <c r="A6" s="159"/>
      <c r="B6" s="159"/>
      <c r="C6" s="159"/>
      <c r="D6" s="159"/>
      <c r="E6" s="153" t="s">
        <v>32</v>
      </c>
      <c r="F6" s="153" t="s">
        <v>33</v>
      </c>
      <c r="G6" s="153" t="s">
        <v>98</v>
      </c>
    </row>
    <row r="7" spans="1:7" s="20" customFormat="1" ht="30.75" customHeight="1">
      <c r="A7" s="160"/>
      <c r="B7" s="160"/>
      <c r="C7" s="160"/>
      <c r="D7" s="160"/>
      <c r="E7" s="154"/>
      <c r="F7" s="154"/>
      <c r="G7" s="154"/>
    </row>
    <row r="8" spans="1:7" s="14" customFormat="1" ht="17.25" customHeight="1">
      <c r="A8" s="5" t="s">
        <v>0</v>
      </c>
      <c r="B8" s="13" t="s">
        <v>1</v>
      </c>
      <c r="C8" s="5">
        <v>1</v>
      </c>
      <c r="D8" s="5">
        <f>C8+1</f>
        <v>2</v>
      </c>
      <c r="E8" s="4" t="s">
        <v>9</v>
      </c>
      <c r="F8" s="5">
        <v>4</v>
      </c>
      <c r="G8" s="5">
        <v>5</v>
      </c>
    </row>
    <row r="9" spans="1:7" s="143" customFormat="1" ht="24.75" customHeight="1">
      <c r="A9" s="15" t="s">
        <v>0</v>
      </c>
      <c r="B9" s="141" t="s">
        <v>40</v>
      </c>
      <c r="C9" s="142">
        <f>SUM(C10:C11)</f>
        <v>6907000</v>
      </c>
      <c r="D9" s="144">
        <f>D10+D11</f>
        <v>5538479.706263</v>
      </c>
      <c r="E9" s="145">
        <f>D9/C9</f>
        <v>0.801864732338642</v>
      </c>
      <c r="F9" s="145">
        <f>D9/G9</f>
        <v>1.1005299505327013</v>
      </c>
      <c r="G9" s="19">
        <f>G10+G11</f>
        <v>5032557</v>
      </c>
    </row>
    <row r="10" spans="1:7" s="2" customFormat="1" ht="24.75" customHeight="1">
      <c r="A10" s="16">
        <v>1</v>
      </c>
      <c r="B10" s="9" t="s">
        <v>4</v>
      </c>
      <c r="C10" s="8">
        <v>6307000</v>
      </c>
      <c r="D10" s="8">
        <v>5128480.037944</v>
      </c>
      <c r="E10" s="27">
        <f aca="true" t="shared" si="0" ref="E10:E18">D10/C10</f>
        <v>0.8131409605111781</v>
      </c>
      <c r="F10" s="27">
        <f aca="true" t="shared" si="1" ref="F10:F18">D10/G10</f>
        <v>1.1454075951515021</v>
      </c>
      <c r="G10" s="8">
        <v>4477428</v>
      </c>
    </row>
    <row r="11" spans="1:7" s="2" customFormat="1" ht="24.75" customHeight="1">
      <c r="A11" s="16">
        <v>2</v>
      </c>
      <c r="B11" s="9" t="s">
        <v>90</v>
      </c>
      <c r="C11" s="8">
        <v>600000</v>
      </c>
      <c r="D11" s="8">
        <v>409999.668319</v>
      </c>
      <c r="E11" s="27">
        <f t="shared" si="0"/>
        <v>0.6833327805316667</v>
      </c>
      <c r="F11" s="27">
        <f t="shared" si="1"/>
        <v>0.7385664743131777</v>
      </c>
      <c r="G11" s="8">
        <v>555129</v>
      </c>
    </row>
    <row r="12" spans="1:7" s="143" customFormat="1" ht="24.75" customHeight="1">
      <c r="A12" s="6" t="s">
        <v>1</v>
      </c>
      <c r="B12" s="139" t="s">
        <v>91</v>
      </c>
      <c r="C12" s="19">
        <f>C13+C14+C18</f>
        <v>8451700</v>
      </c>
      <c r="D12" s="19">
        <f>D13+D14+D18</f>
        <v>7952487</v>
      </c>
      <c r="E12" s="28">
        <f t="shared" si="0"/>
        <v>0.9409334216784789</v>
      </c>
      <c r="F12" s="28">
        <f t="shared" si="1"/>
        <v>1.3172663576319077</v>
      </c>
      <c r="G12" s="19">
        <f>G13+G14+G18</f>
        <v>6037113.871409001</v>
      </c>
    </row>
    <row r="13" spans="1:7" s="2" customFormat="1" ht="24.75" customHeight="1">
      <c r="A13" s="16">
        <v>1</v>
      </c>
      <c r="B13" s="9" t="s">
        <v>92</v>
      </c>
      <c r="C13" s="140">
        <v>5854500</v>
      </c>
      <c r="D13" s="8">
        <v>4821211</v>
      </c>
      <c r="E13" s="27">
        <f t="shared" si="0"/>
        <v>0.8235051669655821</v>
      </c>
      <c r="F13" s="27">
        <f t="shared" si="1"/>
        <v>1.1474481284990459</v>
      </c>
      <c r="G13" s="8">
        <v>4201681</v>
      </c>
    </row>
    <row r="14" spans="1:7" s="2" customFormat="1" ht="24.75" customHeight="1">
      <c r="A14" s="16">
        <v>2</v>
      </c>
      <c r="B14" s="9" t="s">
        <v>93</v>
      </c>
      <c r="C14" s="8">
        <f>SUM(C15:C17)</f>
        <v>2585158</v>
      </c>
      <c r="D14" s="8">
        <f>SUM(D15:D17)</f>
        <v>1981407</v>
      </c>
      <c r="E14" s="27">
        <f t="shared" si="0"/>
        <v>0.7664548936660738</v>
      </c>
      <c r="F14" s="27">
        <f t="shared" si="1"/>
        <v>1.7336108990841486</v>
      </c>
      <c r="G14" s="8">
        <f>SUM(G15:G17)</f>
        <v>1142936.4</v>
      </c>
    </row>
    <row r="15" spans="1:7" s="18" customFormat="1" ht="24.75" customHeight="1">
      <c r="A15" s="124"/>
      <c r="B15" s="148" t="s">
        <v>94</v>
      </c>
      <c r="C15" s="146">
        <v>1329731</v>
      </c>
      <c r="D15" s="146">
        <v>990000</v>
      </c>
      <c r="E15" s="147">
        <f t="shared" si="0"/>
        <v>0.7445114839016312</v>
      </c>
      <c r="F15" s="147">
        <f t="shared" si="1"/>
        <v>1</v>
      </c>
      <c r="G15" s="146">
        <v>990000</v>
      </c>
    </row>
    <row r="16" spans="1:7" s="18" customFormat="1" ht="24.75" customHeight="1">
      <c r="A16" s="124"/>
      <c r="B16" s="148" t="s">
        <v>95</v>
      </c>
      <c r="C16" s="146">
        <f>163539+1000333</f>
        <v>1163872</v>
      </c>
      <c r="D16" s="146">
        <v>924407</v>
      </c>
      <c r="E16" s="147">
        <f t="shared" si="0"/>
        <v>0.7942514297104837</v>
      </c>
      <c r="F16" s="147">
        <f t="shared" si="1"/>
        <v>11.145974505765865</v>
      </c>
      <c r="G16" s="146">
        <v>82936.4</v>
      </c>
    </row>
    <row r="17" spans="1:7" s="18" customFormat="1" ht="24.75" customHeight="1">
      <c r="A17" s="124"/>
      <c r="B17" s="148" t="s">
        <v>96</v>
      </c>
      <c r="C17" s="146">
        <v>91555</v>
      </c>
      <c r="D17" s="146">
        <v>67000</v>
      </c>
      <c r="E17" s="147">
        <f t="shared" si="0"/>
        <v>0.731800557042215</v>
      </c>
      <c r="F17" s="147">
        <f t="shared" si="1"/>
        <v>0.9571428571428572</v>
      </c>
      <c r="G17" s="146">
        <v>70000</v>
      </c>
    </row>
    <row r="18" spans="1:7" s="2" customFormat="1" ht="24.75" customHeight="1">
      <c r="A18" s="16">
        <v>3</v>
      </c>
      <c r="B18" s="9" t="s">
        <v>97</v>
      </c>
      <c r="C18" s="8">
        <v>12042</v>
      </c>
      <c r="D18" s="8">
        <v>1149869</v>
      </c>
      <c r="E18" s="27">
        <f t="shared" si="0"/>
        <v>95.48820793888058</v>
      </c>
      <c r="F18" s="27">
        <f t="shared" si="1"/>
        <v>1.6604691106373424</v>
      </c>
      <c r="G18" s="8">
        <v>692496.471409</v>
      </c>
    </row>
    <row r="19" spans="1:7" s="2" customFormat="1" ht="24.75" customHeight="1">
      <c r="A19" s="6" t="s">
        <v>7</v>
      </c>
      <c r="B19" s="149" t="s">
        <v>42</v>
      </c>
      <c r="C19" s="19">
        <f>C20+C29</f>
        <v>8445500</v>
      </c>
      <c r="D19" s="19">
        <f>D20+D29</f>
        <v>5910192.560609999</v>
      </c>
      <c r="E19" s="28">
        <f aca="true" t="shared" si="2" ref="E19:E29">D19/C19</f>
        <v>0.6998037488141613</v>
      </c>
      <c r="F19" s="28">
        <v>1.274</v>
      </c>
      <c r="G19" s="39">
        <f>G20+G29</f>
        <v>4637213.655207</v>
      </c>
    </row>
    <row r="20" spans="1:7" s="2" customFormat="1" ht="24.75" customHeight="1">
      <c r="A20" s="6" t="s">
        <v>5</v>
      </c>
      <c r="B20" s="7" t="s">
        <v>43</v>
      </c>
      <c r="C20" s="19">
        <f>C21+C22+C23+C24+C25+C26+C27+C28</f>
        <v>7190073</v>
      </c>
      <c r="D20" s="19">
        <f>D21+D22+D23+D24+D25+D26+D27+D28</f>
        <v>5149419.562424999</v>
      </c>
      <c r="E20" s="28">
        <f t="shared" si="2"/>
        <v>0.716184600966499</v>
      </c>
      <c r="F20" s="28">
        <v>1.21</v>
      </c>
      <c r="G20" s="39">
        <f>G21+G22+G23+G24+G25+G26+G27+G28</f>
        <v>4455759.324607</v>
      </c>
    </row>
    <row r="21" spans="1:7" s="2" customFormat="1" ht="24.75" customHeight="1">
      <c r="A21" s="16">
        <v>1</v>
      </c>
      <c r="B21" s="17" t="s">
        <v>25</v>
      </c>
      <c r="C21" s="8">
        <v>2177090</v>
      </c>
      <c r="D21" s="8">
        <f>1680540.045761</f>
        <v>1680540.045761</v>
      </c>
      <c r="E21" s="27">
        <f t="shared" si="2"/>
        <v>0.7719203366700503</v>
      </c>
      <c r="F21" s="27">
        <f>D21/G21</f>
        <v>1.2654677774730294</v>
      </c>
      <c r="G21" s="29">
        <f>1326774.93573+1224.145461</f>
        <v>1327999.081191</v>
      </c>
    </row>
    <row r="22" spans="1:7" s="2" customFormat="1" ht="24.75" customHeight="1">
      <c r="A22" s="16">
        <v>2</v>
      </c>
      <c r="B22" s="17" t="s">
        <v>2</v>
      </c>
      <c r="C22" s="8">
        <v>4793507</v>
      </c>
      <c r="D22" s="8">
        <v>3367889.8103259997</v>
      </c>
      <c r="E22" s="27">
        <f t="shared" si="2"/>
        <v>0.7025941153994351</v>
      </c>
      <c r="F22" s="27">
        <f aca="true" t="shared" si="3" ref="F22:F28">D22/G22</f>
        <v>1.109234092344848</v>
      </c>
      <c r="G22" s="29">
        <v>3036229.983886</v>
      </c>
    </row>
    <row r="23" spans="1:7" s="2" customFormat="1" ht="24.75" customHeight="1">
      <c r="A23" s="16">
        <v>3</v>
      </c>
      <c r="B23" s="17" t="s">
        <v>53</v>
      </c>
      <c r="C23" s="8">
        <v>400</v>
      </c>
      <c r="D23" s="8"/>
      <c r="E23" s="27">
        <f t="shared" si="2"/>
        <v>0</v>
      </c>
      <c r="F23" s="27"/>
      <c r="G23" s="29"/>
    </row>
    <row r="24" spans="1:7" s="2" customFormat="1" ht="24.75" customHeight="1">
      <c r="A24" s="16">
        <v>4</v>
      </c>
      <c r="B24" s="17" t="s">
        <v>27</v>
      </c>
      <c r="C24" s="8">
        <v>1000</v>
      </c>
      <c r="D24" s="8">
        <v>1000</v>
      </c>
      <c r="E24" s="27">
        <f t="shared" si="2"/>
        <v>1</v>
      </c>
      <c r="F24" s="27"/>
      <c r="G24" s="29"/>
    </row>
    <row r="25" spans="1:7" s="2" customFormat="1" ht="24.75" customHeight="1">
      <c r="A25" s="16">
        <v>5</v>
      </c>
      <c r="B25" s="17" t="s">
        <v>24</v>
      </c>
      <c r="C25" s="8">
        <v>168000</v>
      </c>
      <c r="D25" s="8"/>
      <c r="E25" s="27">
        <f t="shared" si="2"/>
        <v>0</v>
      </c>
      <c r="F25" s="27"/>
      <c r="G25" s="29"/>
    </row>
    <row r="26" spans="1:7" s="2" customFormat="1" ht="24.75" customHeight="1">
      <c r="A26" s="16">
        <v>6</v>
      </c>
      <c r="B26" s="17" t="s">
        <v>26</v>
      </c>
      <c r="C26" s="8">
        <v>50076</v>
      </c>
      <c r="D26" s="8"/>
      <c r="E26" s="27">
        <f t="shared" si="2"/>
        <v>0</v>
      </c>
      <c r="F26" s="27"/>
      <c r="G26" s="29"/>
    </row>
    <row r="27" spans="1:7" s="2" customFormat="1" ht="24.75" customHeight="1">
      <c r="A27" s="16">
        <v>7</v>
      </c>
      <c r="B27" s="17" t="s">
        <v>63</v>
      </c>
      <c r="C27" s="8"/>
      <c r="D27" s="8">
        <v>24280</v>
      </c>
      <c r="E27" s="27"/>
      <c r="F27" s="27">
        <f t="shared" si="3"/>
        <v>121.4</v>
      </c>
      <c r="G27" s="29">
        <v>200</v>
      </c>
    </row>
    <row r="28" spans="1:7" s="2" customFormat="1" ht="24.75" customHeight="1">
      <c r="A28" s="16">
        <v>8</v>
      </c>
      <c r="B28" s="17" t="s">
        <v>61</v>
      </c>
      <c r="C28" s="8"/>
      <c r="D28" s="8">
        <v>75709.706338</v>
      </c>
      <c r="E28" s="27"/>
      <c r="F28" s="27">
        <f t="shared" si="3"/>
        <v>0.8289662892409828</v>
      </c>
      <c r="G28" s="29">
        <v>91330.25953</v>
      </c>
    </row>
    <row r="29" spans="1:7" s="2" customFormat="1" ht="24.75" customHeight="1">
      <c r="A29" s="6" t="s">
        <v>6</v>
      </c>
      <c r="B29" s="7" t="s">
        <v>41</v>
      </c>
      <c r="C29" s="19">
        <v>1255427</v>
      </c>
      <c r="D29" s="19">
        <v>760772.998185</v>
      </c>
      <c r="E29" s="28">
        <f t="shared" si="2"/>
        <v>0.6059874434634591</v>
      </c>
      <c r="F29" s="28">
        <f>D29/G29</f>
        <v>4.192641727918065</v>
      </c>
      <c r="G29" s="39">
        <v>181454.33060000002</v>
      </c>
    </row>
    <row r="30" spans="1:7" s="143" customFormat="1" ht="24.75" customHeight="1">
      <c r="A30" s="6" t="s">
        <v>8</v>
      </c>
      <c r="B30" s="149" t="s">
        <v>39</v>
      </c>
      <c r="C30" s="19">
        <f>C12-C19</f>
        <v>6200</v>
      </c>
      <c r="D30" s="19"/>
      <c r="E30" s="28"/>
      <c r="F30" s="28"/>
      <c r="G30" s="39"/>
    </row>
    <row r="31" spans="1:7" s="143" customFormat="1" ht="24.75" customHeight="1">
      <c r="A31" s="117" t="s">
        <v>71</v>
      </c>
      <c r="B31" s="150" t="s">
        <v>55</v>
      </c>
      <c r="C31" s="151"/>
      <c r="D31" s="151">
        <v>7274.498821</v>
      </c>
      <c r="E31" s="152"/>
      <c r="F31" s="152">
        <f>D31/G31</f>
        <v>0.9482740412169144</v>
      </c>
      <c r="G31" s="39">
        <v>7671.3043959999995</v>
      </c>
    </row>
    <row r="32" spans="1:6" ht="19.5" customHeight="1">
      <c r="A32" s="18"/>
      <c r="B32" s="18"/>
      <c r="C32" s="2"/>
      <c r="D32" s="2"/>
      <c r="E32" s="2"/>
      <c r="F32" s="2"/>
    </row>
    <row r="33" spans="1:6" ht="18.75" hidden="1">
      <c r="A33" s="2"/>
      <c r="B33" s="18"/>
      <c r="C33" s="2"/>
      <c r="D33" s="29">
        <f>D19+D31</f>
        <v>5917467.059430999</v>
      </c>
      <c r="E33" s="2"/>
      <c r="F33" s="2"/>
    </row>
    <row r="34" spans="1:6" ht="11.25" customHeight="1">
      <c r="A34" s="2"/>
      <c r="B34" s="2"/>
      <c r="C34" s="2"/>
      <c r="D34" s="2"/>
      <c r="E34" s="2"/>
      <c r="F34" s="2"/>
    </row>
    <row r="35" spans="1:6" ht="18.75">
      <c r="A35" s="2"/>
      <c r="B35" s="2"/>
      <c r="C35" s="2"/>
      <c r="D35" s="29"/>
      <c r="E35" s="2"/>
      <c r="F35" s="2"/>
    </row>
    <row r="36" spans="1:6" ht="18.75">
      <c r="A36" s="2"/>
      <c r="B36" s="2"/>
      <c r="C36" s="2"/>
      <c r="D36" s="2"/>
      <c r="E36" s="2"/>
      <c r="F36" s="2"/>
    </row>
    <row r="37" spans="1:6" ht="18.75">
      <c r="A37" s="2"/>
      <c r="B37" s="2"/>
      <c r="C37" s="2"/>
      <c r="D37" s="2"/>
      <c r="E37" s="2"/>
      <c r="F37" s="2"/>
    </row>
    <row r="38" spans="1:6" ht="18.75">
      <c r="A38" s="2"/>
      <c r="B38" s="2"/>
      <c r="C38" s="2"/>
      <c r="D38" s="2"/>
      <c r="E38" s="2"/>
      <c r="F38" s="2"/>
    </row>
    <row r="39" spans="1:6" ht="18.75">
      <c r="A39" s="2"/>
      <c r="B39" s="2"/>
      <c r="C39" s="2"/>
      <c r="D39" s="2"/>
      <c r="E39" s="2"/>
      <c r="F39" s="2"/>
    </row>
    <row r="40" spans="1:6" ht="18.75">
      <c r="A40" s="2"/>
      <c r="B40" s="2"/>
      <c r="C40" s="2"/>
      <c r="D40" s="2"/>
      <c r="E40" s="2"/>
      <c r="F40" s="2"/>
    </row>
  </sheetData>
  <sheetProtection/>
  <mergeCells count="11">
    <mergeCell ref="E5:F5"/>
    <mergeCell ref="E6:E7"/>
    <mergeCell ref="F6:F7"/>
    <mergeCell ref="G6:G7"/>
    <mergeCell ref="A2:F2"/>
    <mergeCell ref="D1:F1"/>
    <mergeCell ref="A3:F3"/>
    <mergeCell ref="A5:A7"/>
    <mergeCell ref="B5:B7"/>
    <mergeCell ref="C5:C7"/>
    <mergeCell ref="D5:D7"/>
  </mergeCells>
  <printOptions horizontalCentered="1"/>
  <pageMargins left="0.1968503937007874" right="0.1968503937007874" top="0.4330708661417323" bottom="0.4330708661417323" header="0.15748031496062992" footer="0.1574803149606299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theme="0"/>
  </sheetPr>
  <dimension ref="A1:G33"/>
  <sheetViews>
    <sheetView zoomScalePageLayoutView="0" workbookViewId="0" topLeftCell="A16">
      <selection activeCell="I6" sqref="I6"/>
    </sheetView>
  </sheetViews>
  <sheetFormatPr defaultColWidth="10" defaultRowHeight="15"/>
  <cols>
    <col min="1" max="1" width="5.69921875" style="1" customWidth="1"/>
    <col min="2" max="2" width="61.69921875" style="1" customWidth="1"/>
    <col min="3" max="4" width="11.296875" style="1" customWidth="1"/>
    <col min="5" max="6" width="9.296875" style="1" customWidth="1"/>
    <col min="7" max="7" width="11.69921875" style="1" hidden="1" customWidth="1"/>
    <col min="8" max="16384" width="10" style="1" customWidth="1"/>
  </cols>
  <sheetData>
    <row r="1" spans="1:6" ht="21" customHeight="1">
      <c r="A1" s="12" t="s">
        <v>60</v>
      </c>
      <c r="B1" s="12"/>
      <c r="C1" s="12"/>
      <c r="D1" s="156" t="s">
        <v>37</v>
      </c>
      <c r="E1" s="156"/>
      <c r="F1" s="156"/>
    </row>
    <row r="2" spans="1:6" ht="28.5" customHeight="1">
      <c r="A2" s="165" t="s">
        <v>100</v>
      </c>
      <c r="B2" s="165"/>
      <c r="C2" s="165"/>
      <c r="D2" s="165"/>
      <c r="E2" s="165"/>
      <c r="F2" s="165"/>
    </row>
    <row r="3" spans="1:6" ht="17.25" customHeight="1">
      <c r="A3" s="175"/>
      <c r="B3" s="175"/>
      <c r="C3" s="175"/>
      <c r="D3" s="24"/>
      <c r="E3" s="3"/>
      <c r="F3" s="10" t="s">
        <v>23</v>
      </c>
    </row>
    <row r="4" spans="1:7" s="20" customFormat="1" ht="34.5" customHeight="1">
      <c r="A4" s="171" t="s">
        <v>29</v>
      </c>
      <c r="B4" s="172" t="s">
        <v>31</v>
      </c>
      <c r="C4" s="173" t="s">
        <v>32</v>
      </c>
      <c r="D4" s="166" t="s">
        <v>62</v>
      </c>
      <c r="E4" s="168" t="s">
        <v>44</v>
      </c>
      <c r="F4" s="169"/>
      <c r="G4" s="163" t="s">
        <v>87</v>
      </c>
    </row>
    <row r="5" spans="1:7" s="20" customFormat="1" ht="51.75" customHeight="1">
      <c r="A5" s="171"/>
      <c r="B5" s="171"/>
      <c r="C5" s="174"/>
      <c r="D5" s="167"/>
      <c r="E5" s="25" t="s">
        <v>32</v>
      </c>
      <c r="F5" s="26" t="s">
        <v>33</v>
      </c>
      <c r="G5" s="164"/>
    </row>
    <row r="6" spans="1:7" s="20" customFormat="1" ht="17.25" customHeight="1">
      <c r="A6" s="125" t="s">
        <v>0</v>
      </c>
      <c r="B6" s="126" t="s">
        <v>1</v>
      </c>
      <c r="C6" s="125">
        <v>1</v>
      </c>
      <c r="D6" s="125">
        <v>2</v>
      </c>
      <c r="E6" s="125" t="s">
        <v>9</v>
      </c>
      <c r="F6" s="125">
        <v>4</v>
      </c>
      <c r="G6" s="129">
        <v>5</v>
      </c>
    </row>
    <row r="7" spans="1:7" s="103" customFormat="1" ht="21" customHeight="1">
      <c r="A7" s="15" t="s">
        <v>0</v>
      </c>
      <c r="B7" s="105" t="s">
        <v>73</v>
      </c>
      <c r="C7" s="106">
        <f>C8+C27</f>
        <v>6907000</v>
      </c>
      <c r="D7" s="127">
        <f>D8+D27</f>
        <v>5538479.706263</v>
      </c>
      <c r="E7" s="128">
        <f>D7/C7</f>
        <v>0.801864732338642</v>
      </c>
      <c r="F7" s="128">
        <f>D7/G7</f>
        <v>1.1005299505327013</v>
      </c>
      <c r="G7" s="127">
        <f>G8+G27</f>
        <v>5032557</v>
      </c>
    </row>
    <row r="8" spans="1:7" s="130" customFormat="1" ht="21" customHeight="1">
      <c r="A8" s="6" t="s">
        <v>5</v>
      </c>
      <c r="B8" s="107" t="s">
        <v>4</v>
      </c>
      <c r="C8" s="108">
        <f>C9+C12+C13+C14+C19+C15+C16+C17+C20+C21+C22+C23+C24+C25+C26</f>
        <v>6307000</v>
      </c>
      <c r="D8" s="116">
        <f>D9+D12+D13+D14+D19+D15+D16+D17+D20+D21+D22+D23+D24+D25+D26</f>
        <v>5128480.037944</v>
      </c>
      <c r="E8" s="122">
        <f aca="true" t="shared" si="0" ref="E8:E27">D8/C8</f>
        <v>0.8131409605111781</v>
      </c>
      <c r="F8" s="122">
        <f aca="true" t="shared" si="1" ref="F8:F27">D8/G8</f>
        <v>1.1454075951515021</v>
      </c>
      <c r="G8" s="116">
        <f>G9+G12+G13+G14+G19+G15+G16+G17+G20+G21+G22+G23+G24+G25+G26</f>
        <v>4477428</v>
      </c>
    </row>
    <row r="9" spans="1:7" s="104" customFormat="1" ht="21" customHeight="1">
      <c r="A9" s="16">
        <v>1</v>
      </c>
      <c r="B9" s="110" t="s">
        <v>74</v>
      </c>
      <c r="C9" s="111">
        <f>C10+C11</f>
        <v>660000</v>
      </c>
      <c r="D9" s="109">
        <v>414474.77401299996</v>
      </c>
      <c r="E9" s="120">
        <f t="shared" si="0"/>
        <v>0.6279920818378787</v>
      </c>
      <c r="F9" s="120">
        <f t="shared" si="1"/>
        <v>1.0133039975087583</v>
      </c>
      <c r="G9" s="109">
        <v>409033</v>
      </c>
    </row>
    <row r="10" spans="1:7" s="123" customFormat="1" ht="21" customHeight="1">
      <c r="A10" s="124" t="s">
        <v>75</v>
      </c>
      <c r="B10" s="112" t="s">
        <v>76</v>
      </c>
      <c r="C10" s="113">
        <v>500000</v>
      </c>
      <c r="D10" s="114">
        <v>345073.987492</v>
      </c>
      <c r="E10" s="121">
        <f t="shared" si="0"/>
        <v>0.6901479749839999</v>
      </c>
      <c r="F10" s="121">
        <f t="shared" si="1"/>
        <v>1.088516835246504</v>
      </c>
      <c r="G10" s="114">
        <v>317013</v>
      </c>
    </row>
    <row r="11" spans="1:7" s="123" customFormat="1" ht="21" customHeight="1">
      <c r="A11" s="124" t="s">
        <v>77</v>
      </c>
      <c r="B11" s="112" t="s">
        <v>78</v>
      </c>
      <c r="C11" s="113">
        <v>160000</v>
      </c>
      <c r="D11" s="114">
        <v>69400.786521</v>
      </c>
      <c r="E11" s="121">
        <f t="shared" si="0"/>
        <v>0.43375491575625</v>
      </c>
      <c r="F11" s="121">
        <f t="shared" si="1"/>
        <v>0.7541924203542708</v>
      </c>
      <c r="G11" s="114">
        <v>92020</v>
      </c>
    </row>
    <row r="12" spans="1:7" s="104" customFormat="1" ht="21" customHeight="1">
      <c r="A12" s="16">
        <v>2</v>
      </c>
      <c r="B12" s="115" t="s">
        <v>79</v>
      </c>
      <c r="C12" s="111">
        <v>490000</v>
      </c>
      <c r="D12" s="109">
        <v>334761.166609</v>
      </c>
      <c r="E12" s="120">
        <f t="shared" si="0"/>
        <v>0.6831860543040816</v>
      </c>
      <c r="F12" s="120">
        <f t="shared" si="1"/>
        <v>1.1159784332785503</v>
      </c>
      <c r="G12" s="109">
        <v>299971</v>
      </c>
    </row>
    <row r="13" spans="1:7" s="104" customFormat="1" ht="21" customHeight="1">
      <c r="A13" s="16">
        <v>3</v>
      </c>
      <c r="B13" s="115" t="s">
        <v>80</v>
      </c>
      <c r="C13" s="111">
        <v>1233000</v>
      </c>
      <c r="D13" s="109">
        <v>1075111.2415379998</v>
      </c>
      <c r="E13" s="120">
        <f t="shared" si="0"/>
        <v>0.8719474789440388</v>
      </c>
      <c r="F13" s="120">
        <f t="shared" si="1"/>
        <v>1.3454312524956729</v>
      </c>
      <c r="G13" s="109">
        <v>799083</v>
      </c>
    </row>
    <row r="14" spans="1:7" s="104" customFormat="1" ht="21" customHeight="1">
      <c r="A14" s="16">
        <v>4</v>
      </c>
      <c r="B14" s="110" t="s">
        <v>16</v>
      </c>
      <c r="C14" s="111">
        <v>290000</v>
      </c>
      <c r="D14" s="109">
        <v>219084.831373</v>
      </c>
      <c r="E14" s="120">
        <f t="shared" si="0"/>
        <v>0.7554649357689655</v>
      </c>
      <c r="F14" s="120">
        <f t="shared" si="1"/>
        <v>1.4897446748514231</v>
      </c>
      <c r="G14" s="109">
        <v>147062</v>
      </c>
    </row>
    <row r="15" spans="1:7" s="104" customFormat="1" ht="21" customHeight="1">
      <c r="A15" s="16">
        <v>6</v>
      </c>
      <c r="B15" s="110" t="s">
        <v>10</v>
      </c>
      <c r="C15" s="111">
        <v>610000</v>
      </c>
      <c r="D15" s="109">
        <v>489715.906297</v>
      </c>
      <c r="E15" s="120">
        <f t="shared" si="0"/>
        <v>0.802812961142623</v>
      </c>
      <c r="F15" s="120">
        <f t="shared" si="1"/>
        <v>1.2548323860181825</v>
      </c>
      <c r="G15" s="109">
        <v>390264</v>
      </c>
    </row>
    <row r="16" spans="1:7" s="104" customFormat="1" ht="21" customHeight="1">
      <c r="A16" s="16">
        <v>7</v>
      </c>
      <c r="B16" s="115" t="s">
        <v>11</v>
      </c>
      <c r="C16" s="111">
        <v>500000</v>
      </c>
      <c r="D16" s="109">
        <v>347057.379074</v>
      </c>
      <c r="E16" s="120">
        <f t="shared" si="0"/>
        <v>0.6941147581479999</v>
      </c>
      <c r="F16" s="120">
        <f t="shared" si="1"/>
        <v>1.106363500102011</v>
      </c>
      <c r="G16" s="109">
        <v>313692</v>
      </c>
    </row>
    <row r="17" spans="1:7" s="104" customFormat="1" ht="21" customHeight="1">
      <c r="A17" s="16">
        <v>8</v>
      </c>
      <c r="B17" s="115" t="s">
        <v>81</v>
      </c>
      <c r="C17" s="111">
        <v>400000</v>
      </c>
      <c r="D17" s="109">
        <v>305717.311846</v>
      </c>
      <c r="E17" s="120">
        <f t="shared" si="0"/>
        <v>0.764293279615</v>
      </c>
      <c r="F17" s="120">
        <f t="shared" si="1"/>
        <v>1.0045816840856592</v>
      </c>
      <c r="G17" s="109">
        <v>304323</v>
      </c>
    </row>
    <row r="18" spans="1:7" s="104" customFormat="1" ht="21" customHeight="1">
      <c r="A18" s="16">
        <v>9</v>
      </c>
      <c r="B18" s="115" t="s">
        <v>88</v>
      </c>
      <c r="C18" s="111">
        <f>C19+C20+C21+C22</f>
        <v>437000</v>
      </c>
      <c r="D18" s="109">
        <f>D19+D20+D21+D22</f>
        <v>473954.01316</v>
      </c>
      <c r="E18" s="120">
        <f>D18/C18</f>
        <v>1.0845629591762014</v>
      </c>
      <c r="F18" s="120">
        <f>D18/G18</f>
        <v>1.3429997510958978</v>
      </c>
      <c r="G18" s="109">
        <f>G19+G20+G21+G22</f>
        <v>352907</v>
      </c>
    </row>
    <row r="19" spans="1:7" s="136" customFormat="1" ht="21" customHeight="1">
      <c r="A19" s="131" t="s">
        <v>64</v>
      </c>
      <c r="B19" s="132" t="s">
        <v>15</v>
      </c>
      <c r="C19" s="133">
        <v>7000</v>
      </c>
      <c r="D19" s="134">
        <v>8635.205039</v>
      </c>
      <c r="E19" s="135">
        <f>D19/C19</f>
        <v>1.2336007198571428</v>
      </c>
      <c r="F19" s="135">
        <f>D19/G19</f>
        <v>1.4165362596784778</v>
      </c>
      <c r="G19" s="134">
        <v>6096</v>
      </c>
    </row>
    <row r="20" spans="1:7" s="136" customFormat="1" ht="21" customHeight="1">
      <c r="A20" s="131" t="s">
        <v>65</v>
      </c>
      <c r="B20" s="132" t="s">
        <v>17</v>
      </c>
      <c r="C20" s="133">
        <v>200000</v>
      </c>
      <c r="D20" s="134">
        <v>261060.266395</v>
      </c>
      <c r="E20" s="135">
        <f t="shared" si="0"/>
        <v>1.305301331975</v>
      </c>
      <c r="F20" s="135">
        <f t="shared" si="1"/>
        <v>1.770272168354027</v>
      </c>
      <c r="G20" s="134">
        <v>147469</v>
      </c>
    </row>
    <row r="21" spans="1:7" s="136" customFormat="1" ht="18.75">
      <c r="A21" s="131" t="s">
        <v>66</v>
      </c>
      <c r="B21" s="132" t="s">
        <v>82</v>
      </c>
      <c r="C21" s="133">
        <v>200000</v>
      </c>
      <c r="D21" s="134">
        <v>190536.068849</v>
      </c>
      <c r="E21" s="135">
        <f t="shared" si="0"/>
        <v>0.952680344245</v>
      </c>
      <c r="F21" s="135">
        <f t="shared" si="1"/>
        <v>1.1538619433836577</v>
      </c>
      <c r="G21" s="134">
        <v>165129</v>
      </c>
    </row>
    <row r="22" spans="1:7" s="136" customFormat="1" ht="21" customHeight="1">
      <c r="A22" s="131" t="s">
        <v>69</v>
      </c>
      <c r="B22" s="132" t="s">
        <v>28</v>
      </c>
      <c r="C22" s="133">
        <v>30000</v>
      </c>
      <c r="D22" s="134">
        <v>13722.472877</v>
      </c>
      <c r="E22" s="135">
        <f t="shared" si="0"/>
        <v>0.45741576256666666</v>
      </c>
      <c r="F22" s="135">
        <f t="shared" si="1"/>
        <v>0.4010894360915441</v>
      </c>
      <c r="G22" s="134">
        <v>34213</v>
      </c>
    </row>
    <row r="23" spans="1:7" s="104" customFormat="1" ht="21" customHeight="1">
      <c r="A23" s="16">
        <v>10</v>
      </c>
      <c r="B23" s="110" t="s">
        <v>12</v>
      </c>
      <c r="C23" s="111">
        <v>210000</v>
      </c>
      <c r="D23" s="109">
        <v>166621.068102</v>
      </c>
      <c r="E23" s="120">
        <f t="shared" si="0"/>
        <v>0.7934336576285714</v>
      </c>
      <c r="F23" s="120">
        <f t="shared" si="1"/>
        <v>1.083890506436819</v>
      </c>
      <c r="G23" s="109">
        <v>153725</v>
      </c>
    </row>
    <row r="24" spans="1:7" s="104" customFormat="1" ht="21" customHeight="1">
      <c r="A24" s="16">
        <v>11</v>
      </c>
      <c r="B24" s="115" t="s">
        <v>83</v>
      </c>
      <c r="C24" s="111">
        <v>20000</v>
      </c>
      <c r="D24" s="109">
        <v>17561.596857</v>
      </c>
      <c r="E24" s="120">
        <f t="shared" si="0"/>
        <v>0.8780798428500001</v>
      </c>
      <c r="F24" s="120">
        <f t="shared" si="1"/>
        <v>1.198253060657751</v>
      </c>
      <c r="G24" s="109">
        <v>14656</v>
      </c>
    </row>
    <row r="25" spans="1:7" s="104" customFormat="1" ht="21" customHeight="1">
      <c r="A25" s="16">
        <v>12</v>
      </c>
      <c r="B25" s="115" t="s">
        <v>84</v>
      </c>
      <c r="C25" s="111">
        <v>7000</v>
      </c>
      <c r="D25" s="109">
        <v>11250.290008</v>
      </c>
      <c r="E25" s="120">
        <f t="shared" si="0"/>
        <v>1.6071842868571429</v>
      </c>
      <c r="F25" s="120">
        <f t="shared" si="1"/>
        <v>2.001474827966554</v>
      </c>
      <c r="G25" s="109">
        <v>5621</v>
      </c>
    </row>
    <row r="26" spans="1:7" s="104" customFormat="1" ht="21" customHeight="1">
      <c r="A26" s="16">
        <v>13</v>
      </c>
      <c r="B26" s="115" t="s">
        <v>85</v>
      </c>
      <c r="C26" s="111">
        <v>1450000</v>
      </c>
      <c r="D26" s="109">
        <v>1273170.459067</v>
      </c>
      <c r="E26" s="120">
        <f t="shared" si="0"/>
        <v>0.87804859246</v>
      </c>
      <c r="F26" s="120">
        <f t="shared" si="1"/>
        <v>0.9891844936115629</v>
      </c>
      <c r="G26" s="109">
        <v>1287091</v>
      </c>
    </row>
    <row r="27" spans="1:7" s="130" customFormat="1" ht="21" customHeight="1">
      <c r="A27" s="6" t="s">
        <v>6</v>
      </c>
      <c r="B27" s="107" t="s">
        <v>86</v>
      </c>
      <c r="C27" s="108">
        <v>600000</v>
      </c>
      <c r="D27" s="116">
        <v>409999.668319</v>
      </c>
      <c r="E27" s="122">
        <f t="shared" si="0"/>
        <v>0.6833327805316667</v>
      </c>
      <c r="F27" s="122">
        <f t="shared" si="1"/>
        <v>0.7385664743131777</v>
      </c>
      <c r="G27" s="116">
        <v>555129</v>
      </c>
    </row>
    <row r="28" spans="1:7" s="130" customFormat="1" ht="21" customHeight="1">
      <c r="A28" s="117" t="s">
        <v>1</v>
      </c>
      <c r="B28" s="118" t="s">
        <v>89</v>
      </c>
      <c r="C28" s="119">
        <v>5854500</v>
      </c>
      <c r="D28" s="137">
        <v>4821211</v>
      </c>
      <c r="E28" s="138">
        <f>D28/C28</f>
        <v>0.8235051669655821</v>
      </c>
      <c r="F28" s="138">
        <f>D28/G28</f>
        <v>1.1474481284990459</v>
      </c>
      <c r="G28" s="137">
        <v>4201681</v>
      </c>
    </row>
    <row r="29" spans="1:6" ht="15.75" customHeight="1">
      <c r="A29" s="170"/>
      <c r="B29" s="170"/>
      <c r="C29" s="170"/>
      <c r="D29" s="170"/>
      <c r="E29" s="170"/>
      <c r="F29" s="170"/>
    </row>
    <row r="30" spans="1:6" ht="22.5" customHeight="1">
      <c r="A30" s="2"/>
      <c r="B30" s="21"/>
      <c r="C30" s="2"/>
      <c r="D30" s="2"/>
      <c r="E30" s="2"/>
      <c r="F30" s="2"/>
    </row>
    <row r="31" spans="1:6" ht="18.75">
      <c r="A31" s="2"/>
      <c r="B31" s="21"/>
      <c r="C31" s="2"/>
      <c r="D31" s="2"/>
      <c r="E31" s="2"/>
      <c r="F31" s="2"/>
    </row>
    <row r="32" spans="1:6" ht="18.75">
      <c r="A32" s="22"/>
      <c r="B32" s="21"/>
      <c r="C32" s="2"/>
      <c r="D32" s="2"/>
      <c r="E32" s="2"/>
      <c r="F32" s="2"/>
    </row>
    <row r="33" spans="1:6" ht="18.75">
      <c r="A33" s="22"/>
      <c r="B33" s="21"/>
      <c r="C33" s="2"/>
      <c r="D33" s="2"/>
      <c r="E33" s="2"/>
      <c r="F33" s="2"/>
    </row>
  </sheetData>
  <sheetProtection/>
  <mergeCells count="10">
    <mergeCell ref="G4:G5"/>
    <mergeCell ref="A2:F2"/>
    <mergeCell ref="D1:F1"/>
    <mergeCell ref="D4:D5"/>
    <mergeCell ref="E4:F4"/>
    <mergeCell ref="A29:F29"/>
    <mergeCell ref="A4:A5"/>
    <mergeCell ref="B4:B5"/>
    <mergeCell ref="C4:C5"/>
    <mergeCell ref="A3:C3"/>
  </mergeCells>
  <printOptions horizontalCentered="1"/>
  <pageMargins left="0.1968503937007874" right="0.1968503937007874" top="0.3937007874015748" bottom="0.1968503937007874" header="0.15748031496062992" footer="0.1574803149606299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theme="0"/>
  </sheetPr>
  <dimension ref="A1:G42"/>
  <sheetViews>
    <sheetView zoomScalePageLayoutView="0" workbookViewId="0" topLeftCell="A1">
      <selection activeCell="L9" sqref="L9"/>
    </sheetView>
  </sheetViews>
  <sheetFormatPr defaultColWidth="10" defaultRowHeight="15"/>
  <cols>
    <col min="1" max="1" width="5.69921875" style="43" customWidth="1"/>
    <col min="2" max="2" width="56.69921875" style="43" customWidth="1"/>
    <col min="3" max="3" width="11.8984375" style="43" customWidth="1"/>
    <col min="4" max="4" width="11.8984375" style="102" customWidth="1"/>
    <col min="5" max="6" width="10.59765625" style="41" customWidth="1"/>
    <col min="7" max="7" width="11.8984375" style="43" hidden="1" customWidth="1"/>
    <col min="8" max="16384" width="10" style="43" customWidth="1"/>
  </cols>
  <sheetData>
    <row r="1" spans="1:7" ht="21" customHeight="1">
      <c r="A1" s="40" t="s">
        <v>60</v>
      </c>
      <c r="B1" s="40"/>
      <c r="C1" s="41"/>
      <c r="D1" s="42"/>
      <c r="E1" s="182" t="s">
        <v>38</v>
      </c>
      <c r="F1" s="182"/>
      <c r="G1" s="41"/>
    </row>
    <row r="2" spans="1:7" s="34" customFormat="1" ht="28.5" customHeight="1">
      <c r="A2" s="184" t="s">
        <v>101</v>
      </c>
      <c r="B2" s="184"/>
      <c r="C2" s="184"/>
      <c r="D2" s="184"/>
      <c r="E2" s="184"/>
      <c r="F2" s="184"/>
      <c r="G2" s="33"/>
    </row>
    <row r="3" spans="1:7" ht="11.25" customHeight="1">
      <c r="A3" s="183"/>
      <c r="B3" s="183"/>
      <c r="C3" s="183"/>
      <c r="D3" s="183"/>
      <c r="E3" s="183"/>
      <c r="F3" s="183"/>
      <c r="G3" s="44"/>
    </row>
    <row r="4" spans="1:7" ht="19.5" customHeight="1">
      <c r="A4" s="45"/>
      <c r="B4" s="45"/>
      <c r="C4" s="46"/>
      <c r="D4" s="185" t="s">
        <v>23</v>
      </c>
      <c r="E4" s="185"/>
      <c r="F4" s="185"/>
      <c r="G4" s="46"/>
    </row>
    <row r="5" spans="1:7" s="47" customFormat="1" ht="37.5" customHeight="1">
      <c r="A5" s="179" t="s">
        <v>29</v>
      </c>
      <c r="B5" s="178" t="s">
        <v>31</v>
      </c>
      <c r="C5" s="176" t="s">
        <v>32</v>
      </c>
      <c r="D5" s="180" t="s">
        <v>62</v>
      </c>
      <c r="E5" s="186" t="s">
        <v>44</v>
      </c>
      <c r="F5" s="187"/>
      <c r="G5" s="176" t="s">
        <v>72</v>
      </c>
    </row>
    <row r="6" spans="1:7" s="47" customFormat="1" ht="49.5" customHeight="1">
      <c r="A6" s="179"/>
      <c r="B6" s="179"/>
      <c r="C6" s="177"/>
      <c r="D6" s="181"/>
      <c r="E6" s="48" t="s">
        <v>32</v>
      </c>
      <c r="F6" s="49" t="s">
        <v>33</v>
      </c>
      <c r="G6" s="177"/>
    </row>
    <row r="7" spans="1:7" s="54" customFormat="1" ht="16.5" customHeight="1">
      <c r="A7" s="50" t="s">
        <v>0</v>
      </c>
      <c r="B7" s="51" t="s">
        <v>1</v>
      </c>
      <c r="C7" s="50">
        <v>1</v>
      </c>
      <c r="D7" s="52">
        <f>C7+1</f>
        <v>2</v>
      </c>
      <c r="E7" s="53" t="s">
        <v>9</v>
      </c>
      <c r="F7" s="50">
        <v>4</v>
      </c>
      <c r="G7" s="50"/>
    </row>
    <row r="8" spans="1:7" s="46" customFormat="1" ht="19.5" customHeight="1">
      <c r="A8" s="55"/>
      <c r="B8" s="56" t="s">
        <v>42</v>
      </c>
      <c r="C8" s="57">
        <f>C9+C33</f>
        <v>8445500</v>
      </c>
      <c r="D8" s="58">
        <f>D9+D33</f>
        <v>5834482.8542720005</v>
      </c>
      <c r="E8" s="59">
        <f>D8/C8</f>
        <v>0.6908392462580073</v>
      </c>
      <c r="F8" s="59">
        <f>D8/G8</f>
        <v>1.2834651367917667</v>
      </c>
      <c r="G8" s="57">
        <v>4545883.395676999</v>
      </c>
    </row>
    <row r="9" spans="1:7" s="65" customFormat="1" ht="19.5" customHeight="1">
      <c r="A9" s="60" t="s">
        <v>0</v>
      </c>
      <c r="B9" s="61" t="s">
        <v>45</v>
      </c>
      <c r="C9" s="62">
        <f>C10+C16+C28+C29+C30+C31+C32</f>
        <v>7190073</v>
      </c>
      <c r="D9" s="63">
        <f>D10+D16+D28+D29+D30+D31+D32</f>
        <v>5073709.856087</v>
      </c>
      <c r="E9" s="64">
        <f>D9/C9</f>
        <v>0.7056548460755545</v>
      </c>
      <c r="F9" s="64">
        <f>D9/G9</f>
        <v>1.1625139921932692</v>
      </c>
      <c r="G9" s="62">
        <v>4364429.065076999</v>
      </c>
    </row>
    <row r="10" spans="1:7" s="46" customFormat="1" ht="19.5" customHeight="1">
      <c r="A10" s="66" t="s">
        <v>5</v>
      </c>
      <c r="B10" s="67" t="s">
        <v>3</v>
      </c>
      <c r="C10" s="68">
        <f>C11+C12+C13</f>
        <v>2177090</v>
      </c>
      <c r="D10" s="69">
        <f>D11+D12+D13</f>
        <v>1680540.0457610001</v>
      </c>
      <c r="E10" s="70">
        <f>D10/C10</f>
        <v>0.7719203366700504</v>
      </c>
      <c r="F10" s="70">
        <f>D10/G10</f>
        <v>1.2666353580431158</v>
      </c>
      <c r="G10" s="68">
        <v>1326774.9357299998</v>
      </c>
    </row>
    <row r="11" spans="1:7" s="46" customFormat="1" ht="19.5" customHeight="1">
      <c r="A11" s="71">
        <v>1</v>
      </c>
      <c r="B11" s="72" t="s">
        <v>20</v>
      </c>
      <c r="C11" s="73">
        <v>2137090</v>
      </c>
      <c r="D11" s="74">
        <v>1650386.168761</v>
      </c>
      <c r="E11" s="75">
        <f>D11/C11</f>
        <v>0.7722586174475572</v>
      </c>
      <c r="F11" s="75">
        <f>D11/G11</f>
        <v>1.268120090437622</v>
      </c>
      <c r="G11" s="73">
        <v>1301443.1213619998</v>
      </c>
    </row>
    <row r="12" spans="1:7" s="78" customFormat="1" ht="64.5" customHeight="1">
      <c r="A12" s="30">
        <v>2</v>
      </c>
      <c r="B12" s="76" t="s">
        <v>54</v>
      </c>
      <c r="C12" s="77"/>
      <c r="D12" s="74"/>
      <c r="E12" s="75"/>
      <c r="F12" s="75"/>
      <c r="G12" s="77"/>
    </row>
    <row r="13" spans="1:7" s="46" customFormat="1" ht="19.5" customHeight="1">
      <c r="A13" s="71">
        <v>3</v>
      </c>
      <c r="B13" s="79" t="s">
        <v>30</v>
      </c>
      <c r="C13" s="73">
        <f>SUM(C14:C15)</f>
        <v>40000</v>
      </c>
      <c r="D13" s="74">
        <f>SUM(D14:D15)</f>
        <v>30153.877</v>
      </c>
      <c r="E13" s="75">
        <f>D13/C13</f>
        <v>0.7538469250000001</v>
      </c>
      <c r="F13" s="75">
        <f>D13/G13</f>
        <v>1.190355991163878</v>
      </c>
      <c r="G13" s="73">
        <f>SUM(G14:G15)</f>
        <v>25331.814368</v>
      </c>
    </row>
    <row r="14" spans="1:7" s="78" customFormat="1" ht="19.5" customHeight="1">
      <c r="A14" s="80" t="s">
        <v>64</v>
      </c>
      <c r="B14" s="81" t="s">
        <v>67</v>
      </c>
      <c r="C14" s="77">
        <v>40000</v>
      </c>
      <c r="D14" s="82">
        <v>8153.877</v>
      </c>
      <c r="E14" s="83"/>
      <c r="F14" s="83">
        <f>D14/G14</f>
        <v>0.3218828656150367</v>
      </c>
      <c r="G14" s="77">
        <v>25331.814368</v>
      </c>
    </row>
    <row r="15" spans="1:7" s="78" customFormat="1" ht="32.25">
      <c r="A15" s="80" t="s">
        <v>65</v>
      </c>
      <c r="B15" s="81" t="s">
        <v>68</v>
      </c>
      <c r="C15" s="77"/>
      <c r="D15" s="82">
        <v>22000</v>
      </c>
      <c r="E15" s="83"/>
      <c r="F15" s="83"/>
      <c r="G15" s="77"/>
    </row>
    <row r="16" spans="1:7" s="46" customFormat="1" ht="19.5" customHeight="1">
      <c r="A16" s="66" t="s">
        <v>13</v>
      </c>
      <c r="B16" s="67" t="s">
        <v>2</v>
      </c>
      <c r="C16" s="68">
        <v>4793507</v>
      </c>
      <c r="D16" s="69">
        <v>3367889.8103259997</v>
      </c>
      <c r="E16" s="70">
        <f>D16/C16</f>
        <v>0.7025941153994351</v>
      </c>
      <c r="F16" s="70">
        <f>D16/G16</f>
        <v>1.109234092344848</v>
      </c>
      <c r="G16" s="68">
        <v>3036229.983886</v>
      </c>
    </row>
    <row r="17" spans="1:7" s="46" customFormat="1" ht="19.5" customHeight="1">
      <c r="A17" s="66"/>
      <c r="B17" s="84" t="s">
        <v>21</v>
      </c>
      <c r="C17" s="77"/>
      <c r="D17" s="82"/>
      <c r="E17" s="75"/>
      <c r="F17" s="75"/>
      <c r="G17" s="77"/>
    </row>
    <row r="18" spans="1:7" s="46" customFormat="1" ht="19.5" customHeight="1">
      <c r="A18" s="71">
        <v>1</v>
      </c>
      <c r="B18" s="72" t="s">
        <v>34</v>
      </c>
      <c r="C18" s="73">
        <v>2006704</v>
      </c>
      <c r="D18" s="74">
        <v>1311043.852805</v>
      </c>
      <c r="E18" s="75">
        <f aca="true" t="shared" si="0" ref="E18:E31">D18/C18</f>
        <v>0.6533319576803555</v>
      </c>
      <c r="F18" s="75">
        <f aca="true" t="shared" si="1" ref="F18:F27">D18/G18</f>
        <v>1.0818079871727095</v>
      </c>
      <c r="G18" s="73">
        <v>1211900.6961959999</v>
      </c>
    </row>
    <row r="19" spans="1:7" s="46" customFormat="1" ht="19.5" customHeight="1">
      <c r="A19" s="71">
        <f>A18+1</f>
        <v>2</v>
      </c>
      <c r="B19" s="72" t="s">
        <v>22</v>
      </c>
      <c r="C19" s="73">
        <v>31000</v>
      </c>
      <c r="D19" s="74">
        <v>12047.129105999999</v>
      </c>
      <c r="E19" s="75">
        <f t="shared" si="0"/>
        <v>0.38861706793548384</v>
      </c>
      <c r="F19" s="75">
        <f t="shared" si="1"/>
        <v>0.9661495322227049</v>
      </c>
      <c r="G19" s="73">
        <v>12469.217967</v>
      </c>
    </row>
    <row r="20" spans="1:7" s="46" customFormat="1" ht="19.5" customHeight="1">
      <c r="A20" s="71">
        <f aca="true" t="shared" si="2" ref="A20:A27">A19+1</f>
        <v>3</v>
      </c>
      <c r="B20" s="72" t="s">
        <v>46</v>
      </c>
      <c r="C20" s="73">
        <v>399426</v>
      </c>
      <c r="D20" s="74">
        <v>282727.631023</v>
      </c>
      <c r="E20" s="75">
        <f t="shared" si="0"/>
        <v>0.7078348205249533</v>
      </c>
      <c r="F20" s="75">
        <f t="shared" si="1"/>
        <v>1.0061676892918778</v>
      </c>
      <c r="G20" s="73">
        <v>280994.543983</v>
      </c>
    </row>
    <row r="21" spans="1:7" s="46" customFormat="1" ht="19.5" customHeight="1">
      <c r="A21" s="71">
        <f t="shared" si="2"/>
        <v>4</v>
      </c>
      <c r="B21" s="72" t="s">
        <v>47</v>
      </c>
      <c r="C21" s="73">
        <v>83484</v>
      </c>
      <c r="D21" s="74">
        <v>55068.462685</v>
      </c>
      <c r="E21" s="75">
        <f t="shared" si="0"/>
        <v>0.6596289430908917</v>
      </c>
      <c r="F21" s="75">
        <f t="shared" si="1"/>
        <v>1.387720537746369</v>
      </c>
      <c r="G21" s="73">
        <v>39682.674708</v>
      </c>
    </row>
    <row r="22" spans="1:7" s="46" customFormat="1" ht="19.5" customHeight="1">
      <c r="A22" s="71">
        <f t="shared" si="2"/>
        <v>5</v>
      </c>
      <c r="B22" s="72" t="s">
        <v>48</v>
      </c>
      <c r="C22" s="73">
        <v>30750</v>
      </c>
      <c r="D22" s="74">
        <v>11489.999548</v>
      </c>
      <c r="E22" s="75">
        <f t="shared" si="0"/>
        <v>0.3736585218861789</v>
      </c>
      <c r="F22" s="75">
        <f t="shared" si="1"/>
        <v>0.651648523414169</v>
      </c>
      <c r="G22" s="73">
        <v>17632.203765</v>
      </c>
    </row>
    <row r="23" spans="1:7" s="46" customFormat="1" ht="19.5" customHeight="1">
      <c r="A23" s="71">
        <f t="shared" si="2"/>
        <v>6</v>
      </c>
      <c r="B23" s="72" t="s">
        <v>49</v>
      </c>
      <c r="C23" s="73">
        <v>32900</v>
      </c>
      <c r="D23" s="74">
        <v>19421.13253</v>
      </c>
      <c r="E23" s="75">
        <f t="shared" si="0"/>
        <v>0.5903079796352583</v>
      </c>
      <c r="F23" s="75">
        <f t="shared" si="1"/>
        <v>1.0021988264043054</v>
      </c>
      <c r="G23" s="73">
        <v>19378.522523</v>
      </c>
    </row>
    <row r="24" spans="1:7" s="46" customFormat="1" ht="19.5" customHeight="1">
      <c r="A24" s="71">
        <f t="shared" si="2"/>
        <v>7</v>
      </c>
      <c r="B24" s="72" t="s">
        <v>50</v>
      </c>
      <c r="C24" s="73">
        <v>99500</v>
      </c>
      <c r="D24" s="74">
        <v>69060.779469</v>
      </c>
      <c r="E24" s="75">
        <f t="shared" si="0"/>
        <v>0.6940781856180904</v>
      </c>
      <c r="F24" s="75">
        <f t="shared" si="1"/>
        <v>1.6060390512503901</v>
      </c>
      <c r="G24" s="73">
        <v>43000.685079999996</v>
      </c>
    </row>
    <row r="25" spans="1:7" s="46" customFormat="1" ht="19.5" customHeight="1">
      <c r="A25" s="71">
        <f t="shared" si="2"/>
        <v>8</v>
      </c>
      <c r="B25" s="72" t="s">
        <v>51</v>
      </c>
      <c r="C25" s="73">
        <v>649990</v>
      </c>
      <c r="D25" s="74">
        <v>449050.59254900005</v>
      </c>
      <c r="E25" s="75">
        <f t="shared" si="0"/>
        <v>0.6908576940399084</v>
      </c>
      <c r="F25" s="75">
        <f t="shared" si="1"/>
        <v>1.2740161377608565</v>
      </c>
      <c r="G25" s="73">
        <v>352468.527862</v>
      </c>
    </row>
    <row r="26" spans="1:7" s="46" customFormat="1" ht="19.5" customHeight="1">
      <c r="A26" s="71">
        <f t="shared" si="2"/>
        <v>9</v>
      </c>
      <c r="B26" s="72" t="s">
        <v>52</v>
      </c>
      <c r="C26" s="73">
        <v>882637</v>
      </c>
      <c r="D26" s="74">
        <v>684275.4591949999</v>
      </c>
      <c r="E26" s="75">
        <f t="shared" si="0"/>
        <v>0.7752626042132835</v>
      </c>
      <c r="F26" s="75">
        <f t="shared" si="1"/>
        <v>1.1297342946587237</v>
      </c>
      <c r="G26" s="73">
        <v>605695.9255199999</v>
      </c>
    </row>
    <row r="27" spans="1:7" s="46" customFormat="1" ht="19.5" customHeight="1">
      <c r="A27" s="71">
        <f t="shared" si="2"/>
        <v>10</v>
      </c>
      <c r="B27" s="72" t="s">
        <v>35</v>
      </c>
      <c r="C27" s="73">
        <v>237208</v>
      </c>
      <c r="D27" s="74">
        <v>217748.366174</v>
      </c>
      <c r="E27" s="75">
        <f t="shared" si="0"/>
        <v>0.9179638383781322</v>
      </c>
      <c r="F27" s="75">
        <f t="shared" si="1"/>
        <v>1.083035838953143</v>
      </c>
      <c r="G27" s="73">
        <v>201053.70325</v>
      </c>
    </row>
    <row r="28" spans="1:7" s="86" customFormat="1" ht="19.5" customHeight="1">
      <c r="A28" s="66" t="s">
        <v>13</v>
      </c>
      <c r="B28" s="85" t="s">
        <v>53</v>
      </c>
      <c r="C28" s="68">
        <v>400</v>
      </c>
      <c r="D28" s="69"/>
      <c r="E28" s="70">
        <f t="shared" si="0"/>
        <v>0</v>
      </c>
      <c r="F28" s="70"/>
      <c r="G28" s="68"/>
    </row>
    <row r="29" spans="1:7" s="86" customFormat="1" ht="19.5" customHeight="1">
      <c r="A29" s="66" t="s">
        <v>14</v>
      </c>
      <c r="B29" s="67" t="s">
        <v>27</v>
      </c>
      <c r="C29" s="68">
        <v>1000</v>
      </c>
      <c r="D29" s="69">
        <v>1000</v>
      </c>
      <c r="E29" s="70">
        <f t="shared" si="0"/>
        <v>1</v>
      </c>
      <c r="F29" s="70"/>
      <c r="G29" s="68"/>
    </row>
    <row r="30" spans="1:7" s="86" customFormat="1" ht="19.5" customHeight="1">
      <c r="A30" s="66" t="s">
        <v>18</v>
      </c>
      <c r="B30" s="67" t="s">
        <v>24</v>
      </c>
      <c r="C30" s="68">
        <v>168000</v>
      </c>
      <c r="D30" s="69"/>
      <c r="E30" s="70">
        <f t="shared" si="0"/>
        <v>0</v>
      </c>
      <c r="F30" s="70"/>
      <c r="G30" s="68"/>
    </row>
    <row r="31" spans="1:7" s="86" customFormat="1" ht="19.5" customHeight="1">
      <c r="A31" s="66" t="s">
        <v>19</v>
      </c>
      <c r="B31" s="67" t="s">
        <v>26</v>
      </c>
      <c r="C31" s="68">
        <v>50076</v>
      </c>
      <c r="D31" s="69"/>
      <c r="E31" s="70">
        <f t="shared" si="0"/>
        <v>0</v>
      </c>
      <c r="F31" s="70"/>
      <c r="G31" s="68"/>
    </row>
    <row r="32" spans="1:7" s="86" customFormat="1" ht="19.5" customHeight="1">
      <c r="A32" s="66" t="s">
        <v>70</v>
      </c>
      <c r="B32" s="67" t="s">
        <v>63</v>
      </c>
      <c r="C32" s="68"/>
      <c r="D32" s="69">
        <v>24280</v>
      </c>
      <c r="E32" s="70"/>
      <c r="F32" s="70">
        <f>D32/G32</f>
        <v>121.4</v>
      </c>
      <c r="G32" s="68">
        <v>200</v>
      </c>
    </row>
    <row r="33" spans="1:7" s="65" customFormat="1" ht="36.75" customHeight="1">
      <c r="A33" s="31" t="s">
        <v>1</v>
      </c>
      <c r="B33" s="87" t="s">
        <v>58</v>
      </c>
      <c r="C33" s="32">
        <f>C34+C35+C36</f>
        <v>1255427</v>
      </c>
      <c r="D33" s="88">
        <f>D34+D35+D36</f>
        <v>760772.998185</v>
      </c>
      <c r="E33" s="89">
        <f>D33/C33</f>
        <v>0.6059874434634591</v>
      </c>
      <c r="F33" s="89">
        <f>D33/G33</f>
        <v>4.192641727918065</v>
      </c>
      <c r="G33" s="32">
        <v>181454.33060000002</v>
      </c>
    </row>
    <row r="34" spans="1:7" s="92" customFormat="1" ht="19.5" customHeight="1">
      <c r="A34" s="90">
        <v>1</v>
      </c>
      <c r="B34" s="84" t="s">
        <v>59</v>
      </c>
      <c r="C34" s="73">
        <v>91555</v>
      </c>
      <c r="D34" s="74">
        <v>58708.967595</v>
      </c>
      <c r="E34" s="75">
        <f>D34/C34</f>
        <v>0.6412426147670799</v>
      </c>
      <c r="F34" s="91">
        <f>D34/G34</f>
        <v>1.4505087035262807</v>
      </c>
      <c r="G34" s="73">
        <v>40474.743414</v>
      </c>
    </row>
    <row r="35" spans="1:7" s="93" customFormat="1" ht="19.5" customHeight="1">
      <c r="A35" s="90">
        <v>2</v>
      </c>
      <c r="B35" s="84" t="s">
        <v>56</v>
      </c>
      <c r="C35" s="73">
        <v>1000333</v>
      </c>
      <c r="D35" s="74">
        <v>571426.098332</v>
      </c>
      <c r="E35" s="75">
        <f>D35/C35</f>
        <v>0.5712358767850305</v>
      </c>
      <c r="F35" s="75">
        <f>D35/G35</f>
        <v>5.027441796367925</v>
      </c>
      <c r="G35" s="73">
        <v>113661.40504000001</v>
      </c>
    </row>
    <row r="36" spans="1:7" s="92" customFormat="1" ht="19.5" customHeight="1">
      <c r="A36" s="94">
        <v>3</v>
      </c>
      <c r="B36" s="95" t="s">
        <v>57</v>
      </c>
      <c r="C36" s="96">
        <v>163539</v>
      </c>
      <c r="D36" s="97">
        <v>130637.932258</v>
      </c>
      <c r="E36" s="98">
        <f>D36/C36</f>
        <v>0.7988182161930794</v>
      </c>
      <c r="F36" s="99">
        <f>D36/G36</f>
        <v>4.782087313124104</v>
      </c>
      <c r="G36" s="96">
        <v>27318.182145999996</v>
      </c>
    </row>
    <row r="37" spans="1:7" ht="19.5" customHeight="1">
      <c r="A37" s="78"/>
      <c r="B37" s="78"/>
      <c r="C37" s="46"/>
      <c r="D37" s="100"/>
      <c r="E37" s="101"/>
      <c r="F37" s="101"/>
      <c r="G37" s="46"/>
    </row>
    <row r="38" spans="1:7" ht="18.75" customHeight="1">
      <c r="A38" s="78"/>
      <c r="B38" s="78"/>
      <c r="C38" s="46"/>
      <c r="D38" s="100"/>
      <c r="G38" s="46"/>
    </row>
    <row r="39" spans="1:7" ht="18.75">
      <c r="A39" s="46"/>
      <c r="B39" s="46"/>
      <c r="C39" s="46"/>
      <c r="D39" s="100"/>
      <c r="G39" s="46"/>
    </row>
    <row r="40" spans="1:7" ht="18.75">
      <c r="A40" s="46"/>
      <c r="B40" s="46"/>
      <c r="C40" s="46"/>
      <c r="D40" s="100"/>
      <c r="G40" s="46"/>
    </row>
    <row r="41" spans="1:7" ht="18.75">
      <c r="A41" s="46"/>
      <c r="B41" s="46"/>
      <c r="C41" s="46"/>
      <c r="D41" s="100"/>
      <c r="G41" s="46"/>
    </row>
    <row r="42" spans="1:7" ht="18.75">
      <c r="A42" s="46"/>
      <c r="B42" s="46"/>
      <c r="C42" s="46"/>
      <c r="D42" s="100"/>
      <c r="G42" s="46"/>
    </row>
  </sheetData>
  <sheetProtection/>
  <mergeCells count="10">
    <mergeCell ref="G5:G6"/>
    <mergeCell ref="B5:B6"/>
    <mergeCell ref="C5:C6"/>
    <mergeCell ref="D5:D6"/>
    <mergeCell ref="E1:F1"/>
    <mergeCell ref="A3:F3"/>
    <mergeCell ref="A2:F2"/>
    <mergeCell ref="D4:F4"/>
    <mergeCell ref="E5:F5"/>
    <mergeCell ref="A5:A6"/>
  </mergeCells>
  <printOptions horizontalCentered="1"/>
  <pageMargins left="0.2362204724409449" right="0.2362204724409449" top="0.5118110236220472" bottom="0.2362204724409449" header="0.15748031496062992" footer="0.15748031496062992"/>
  <pageSetup horizontalDpi="600" verticalDpi="600" orientation="portrait" paperSize="9" scale="8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Xuan Ha</dc:creator>
  <cp:keywords/>
  <dc:description/>
  <cp:lastModifiedBy>Phong Le Anh</cp:lastModifiedBy>
  <cp:lastPrinted>2018-12-04T02:50:42Z</cp:lastPrinted>
  <dcterms:created xsi:type="dcterms:W3CDTF">2002-06-06T06:34:24Z</dcterms:created>
  <dcterms:modified xsi:type="dcterms:W3CDTF">2018-12-04T04:05:33Z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ic_System_Copyrig">
    <vt:lpwstr/>
  </property>
</Properties>
</file>