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750" activeTab="2"/>
  </bookViews>
  <sheets>
    <sheet name="59" sheetId="1" r:id="rId1"/>
    <sheet name="60" sheetId="2" r:id="rId2"/>
    <sheet name="61" sheetId="3" r:id="rId3"/>
  </sheets>
  <externalReferences>
    <externalReference r:id="rId6"/>
    <externalReference r:id="rId7"/>
  </externalReferences>
  <definedNames>
    <definedName name="ADP">#REF!</definedName>
    <definedName name="AKHAC">#REF!</definedName>
    <definedName name="ALTINH">#REF!</definedName>
    <definedName name="Anguon" localSheetId="0">'[2]Dt 2001'!#REF!</definedName>
    <definedName name="Anguon">'[2]Dt 2001'!#REF!</definedName>
    <definedName name="ANN">#REF!</definedName>
    <definedName name="ANQD">#REF!</definedName>
    <definedName name="ANQQH" localSheetId="0">'[2]Dt 2001'!#REF!</definedName>
    <definedName name="ANQQH">'[2]Dt 2001'!#REF!</definedName>
    <definedName name="ANSNN" localSheetId="0">'[2]Dt 2001'!#REF!</definedName>
    <definedName name="ANSNN">'[2]Dt 2001'!#REF!</definedName>
    <definedName name="ANSNNxnk" localSheetId="0">'[2]Dt 2001'!#REF!</definedName>
    <definedName name="ANSNNxnk">'[2]Dt 2001'!#REF!</definedName>
    <definedName name="APC" localSheetId="0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 localSheetId="0">'[2]Dt 2001'!#REF!</definedName>
    <definedName name="NQQH">'[2]Dt 2001'!#REF!</definedName>
    <definedName name="NSNN" localSheetId="0">'[2]Dt 2001'!#REF!</definedName>
    <definedName name="NSNN">'[2]Dt 2001'!#REF!</definedName>
    <definedName name="PC" localSheetId="0">'[2]Dt 2001'!#REF!</definedName>
    <definedName name="PC">'[2]Dt 2001'!#REF!</definedName>
    <definedName name="Phan_cap">#REF!</definedName>
    <definedName name="Phi_le_phi">#REF!</definedName>
    <definedName name="_xlnm.Print_Area" localSheetId="0">'59'!$A$1:$F$28</definedName>
    <definedName name="_xlnm.Print_Area" localSheetId="1">'60'!$A$1:$F$32</definedName>
    <definedName name="_xlnm.Print_Area" localSheetId="2">'61'!$A$1:$F$41</definedName>
    <definedName name="PRINT_AREA_MI" localSheetId="0">#REF!</definedName>
    <definedName name="PRINT_AREA_MI">#REF!</definedName>
    <definedName name="_xlnm.Print_Titles" localSheetId="0">'59'!$7:$9</definedName>
    <definedName name="_xlnm.Print_Titles" localSheetId="1">'60'!$7:$10</definedName>
    <definedName name="_xlnm.Print_Titles" localSheetId="2">'61'!$7:$9</definedName>
    <definedName name="TW">#REF!</definedName>
  </definedNames>
  <calcPr fullCalcOnLoad="1"/>
</workbook>
</file>

<file path=xl/comments3.xml><?xml version="1.0" encoding="utf-8"?>
<comments xmlns="http://schemas.openxmlformats.org/spreadsheetml/2006/main">
  <authors>
    <author>huynhthithanhnam</author>
  </authors>
  <commentList>
    <comment ref="C13" authorId="0">
      <text>
        <r>
          <rPr>
            <b/>
            <sz val="9"/>
            <rFont val="Tahoma"/>
            <family val="2"/>
          </rPr>
          <t>huynhthithanhnam:</t>
        </r>
        <r>
          <rPr>
            <sz val="9"/>
            <rFont val="Tahoma"/>
            <family val="2"/>
          </rPr>
          <t xml:space="preserve">
Trong đó chi trả nợ gốc và lãi vay đầu tư CSHT năm 2018: 64.000 trđ.</t>
        </r>
      </text>
    </comment>
  </commentList>
</comments>
</file>

<file path=xl/sharedStrings.xml><?xml version="1.0" encoding="utf-8"?>
<sst xmlns="http://schemas.openxmlformats.org/spreadsheetml/2006/main" count="147" uniqueCount="111">
  <si>
    <t>A</t>
  </si>
  <si>
    <t>B</t>
  </si>
  <si>
    <t>Chi thường xuyên</t>
  </si>
  <si>
    <t>Chi đầu tư phát triển</t>
  </si>
  <si>
    <t>Thu nội địa</t>
  </si>
  <si>
    <t>I</t>
  </si>
  <si>
    <t>II</t>
  </si>
  <si>
    <t>C</t>
  </si>
  <si>
    <t>D</t>
  </si>
  <si>
    <t>3=2/1</t>
  </si>
  <si>
    <t>Thuế thu nhập cá nhân</t>
  </si>
  <si>
    <t>Thuế bảo vệ môi trường</t>
  </si>
  <si>
    <t>Thu khác ngân sách</t>
  </si>
  <si>
    <t>III</t>
  </si>
  <si>
    <t>IV</t>
  </si>
  <si>
    <t>Thuế sử dụng đất phi nông nghiệp</t>
  </si>
  <si>
    <t>Lệ phí trước bạ</t>
  </si>
  <si>
    <t>Thu tiền sử dụng đất</t>
  </si>
  <si>
    <t>V</t>
  </si>
  <si>
    <t>VI</t>
  </si>
  <si>
    <t>Trong đó:</t>
  </si>
  <si>
    <t>Đơn vị: Triệu đồng</t>
  </si>
  <si>
    <t>Dự phòng ngân sách</t>
  </si>
  <si>
    <t>Chi tạo nguồn, điều chỉnh tiền lương</t>
  </si>
  <si>
    <t>Thu tiền cấp quyền khai thác khoáng sản</t>
  </si>
  <si>
    <t>STT</t>
  </si>
  <si>
    <t>NỘI DUNG</t>
  </si>
  <si>
    <t>DỰ TOÁN NĂM</t>
  </si>
  <si>
    <t>CÙNG KỲ NĂM TRƯỚC</t>
  </si>
  <si>
    <t>Biểu số 59/CK-NSNN</t>
  </si>
  <si>
    <t>Biểu số 60/CK-NSNN</t>
  </si>
  <si>
    <t>Biểu số 61/CK-NSNN</t>
  </si>
  <si>
    <t>TỔNG NGUỒN THU NSNN TRÊN ĐỊA BÀN</t>
  </si>
  <si>
    <t>TỔNG CHI NSĐP</t>
  </si>
  <si>
    <t>SO SÁNH ƯỚC THỰC HIỆN VỚI (%)</t>
  </si>
  <si>
    <t>Chi sự nghiệp thể dục thể thao</t>
  </si>
  <si>
    <t>Chi sự nghiệp kinh tế</t>
  </si>
  <si>
    <t>Chi trả nợ lãi các khoản do chính quyền địa phương vay</t>
  </si>
  <si>
    <t>UBND TỈNH TÂY NINH</t>
  </si>
  <si>
    <t>TỔNG THU NSĐP</t>
  </si>
  <si>
    <t>Thu chuyển nguồn</t>
  </si>
  <si>
    <t>TỔNG THU NSNN TRÊN ĐỊA BÀN (I+II)</t>
  </si>
  <si>
    <t>Thu từ Doanh nghiệp nhà nước</t>
  </si>
  <si>
    <t>1.1</t>
  </si>
  <si>
    <t>Thu từ DNNN trung ương</t>
  </si>
  <si>
    <t>1.2</t>
  </si>
  <si>
    <t>Thu từ DNNN địa phương</t>
  </si>
  <si>
    <t>Thu từ DN có vốn ĐTNN</t>
  </si>
  <si>
    <t>Thu từ khu vực ngoài quốc doanh</t>
  </si>
  <si>
    <t>Thu phí, lệ phí</t>
  </si>
  <si>
    <t>Thu tiền thuê đất</t>
  </si>
  <si>
    <t xml:space="preserve">Các khoản thu tại xã </t>
  </si>
  <si>
    <t>Thu cổ tức và lợi nhuận sau thuế</t>
  </si>
  <si>
    <t>Thu từ hoạt động sổ xố kiến thiết</t>
  </si>
  <si>
    <t>Thu từ hoạt động xuất, nhập khẩu</t>
  </si>
  <si>
    <t>Thu từ hoạt động xuất khẩu, nhập khẩu</t>
  </si>
  <si>
    <t>DỰ TOÁN NĂM 2018</t>
  </si>
  <si>
    <t xml:space="preserve">DỰ TOÁN </t>
  </si>
  <si>
    <t xml:space="preserve">CÙNG KỲ </t>
  </si>
  <si>
    <t>CÂN ĐỐI NGÂN SÁCH ĐỊA PHƯƠNG NĂM 2018</t>
  </si>
  <si>
    <t>ƯỚC THỰC HIỆN NĂM 2018</t>
  </si>
  <si>
    <t>năm 2017</t>
  </si>
  <si>
    <t>Thu 100% + điều tiết</t>
  </si>
  <si>
    <t>Thu bổ sung từ NS cấp trên</t>
  </si>
  <si>
    <t>Thu từ các khoản hoàn trả giữa các cấp ngân sách</t>
  </si>
  <si>
    <t>Thu kết dư ngân sách</t>
  </si>
  <si>
    <t>Các khoản chi cân đối ngân sách</t>
  </si>
  <si>
    <t>Chi các chương trình mục tiêu, nhiệm vụ</t>
  </si>
  <si>
    <t>Chi nộp ngân sách cấp trên</t>
  </si>
  <si>
    <t>Chi bổ sung ngân sách cấp dưới</t>
  </si>
  <si>
    <t>Chi chuyển nguồn</t>
  </si>
  <si>
    <t>BỘI THU NSĐP</t>
  </si>
  <si>
    <t>KẾT DƯ NSĐP (A-B)</t>
  </si>
  <si>
    <t>ƯỚC THỰC HIỆN  NĂM 2018</t>
  </si>
  <si>
    <t>Trong đó: Ghi thu, ghi chi tiền sử dụng đất</t>
  </si>
  <si>
    <t>Trong đó: Ghi thu, ghi chi tiền thuê đất</t>
  </si>
  <si>
    <t xml:space="preserve"> Năm 2017</t>
  </si>
  <si>
    <t>ƯỚC THỰC HIỆN THU NGÂN SÁCH NHÀ NƯỚC NĂM 2018</t>
  </si>
  <si>
    <t xml:space="preserve">TỔNG CHI (A+B)  </t>
  </si>
  <si>
    <r>
      <t xml:space="preserve">TỔNG CHI (A+B)  
</t>
    </r>
    <r>
      <rPr>
        <i/>
        <sz val="12"/>
        <rFont val="Times New Roman"/>
        <family val="1"/>
      </rPr>
      <t>(Loại trừ ghi thu, ghi chi tiền thuê đất, tiền sử dụng đất)</t>
    </r>
  </si>
  <si>
    <t>CHI CÂN ĐỐI NGÂN SÁCH ĐỊA PHƯƠNG</t>
  </si>
  <si>
    <r>
      <t xml:space="preserve">CHI CÂN ĐỐI NGÂN SÁCH ĐỊA PHƯƠNG </t>
    </r>
    <r>
      <rPr>
        <i/>
        <sz val="12"/>
        <rFont val="Times New Roman"/>
        <family val="1"/>
      </rPr>
      <t xml:space="preserve"> 
(Loại trừ ghi thu, ghi chi tiền thuê đất, tiền sử dụng đất)</t>
    </r>
  </si>
  <si>
    <t>(Chi đầu tư phát triển loại trừ các khoản ghi thu - ghi chi tiền thuê đất, tiền sử dụng đất)</t>
  </si>
  <si>
    <t>Chi đầu tư XDCB</t>
  </si>
  <si>
    <t>Chi đầu tư tạo lập Quỹ Phát triển đất</t>
  </si>
  <si>
    <t>Chi đầu tư phát triển khác (Chi bổ sung Quỹ Đầu tư Phát triển Tây Ninh)</t>
  </si>
  <si>
    <t>a</t>
  </si>
  <si>
    <t>b</t>
  </si>
  <si>
    <t>Sự nghiệp môi trường</t>
  </si>
  <si>
    <t>Chi SN Giáo dục - đào tạo và dạy nghề</t>
  </si>
  <si>
    <t>Sự nghiệp Giáo dục</t>
  </si>
  <si>
    <t>Sự nghiệp Đào tạo và dạy nghề</t>
  </si>
  <si>
    <t>Chi sự nghiệp Y tế</t>
  </si>
  <si>
    <t>Chi sự nghiệp Văn hóa thông tin</t>
  </si>
  <si>
    <t>Chi sự nghiệp phát thanh truyền hình</t>
  </si>
  <si>
    <t>Chi sự nghiệp khoa học và công nghệ</t>
  </si>
  <si>
    <t xml:space="preserve">Chi đảm bảo xã hội </t>
  </si>
  <si>
    <t>Chi bổ sung quỹ dự trữ tài chính địa phương</t>
  </si>
  <si>
    <t>VII</t>
  </si>
  <si>
    <t xml:space="preserve">Chi Ủy thác qua Ngân hàng Chính sách xã hội </t>
  </si>
  <si>
    <t>CHI CÁC CHƯƠNG TRÌNH MỤC TIÊU, NHIỆM VỤ</t>
  </si>
  <si>
    <t>Chi các chương trình mục tiêu quốc gia</t>
  </si>
  <si>
    <t>Chương trình Giảm nghèo bền vững</t>
  </si>
  <si>
    <t>Chương trình Xây dựng nông thôn mới</t>
  </si>
  <si>
    <t>Năm 2017</t>
  </si>
  <si>
    <t>ƯỚC THỰC HIỆN CHI NGÂN SÁCH ĐỊA PHƯƠNG NĂM 2018</t>
  </si>
  <si>
    <t>Các khoản thu về nhà đất</t>
  </si>
  <si>
    <t>c</t>
  </si>
  <si>
    <r>
      <t xml:space="preserve">TỔNG THU NSNN TRÊN ĐỊA BÀN
</t>
    </r>
    <r>
      <rPr>
        <i/>
        <sz val="12"/>
        <color indexed="8"/>
        <rFont val="Times New Roman"/>
        <family val="1"/>
      </rPr>
      <t>(Loại trừ ghi thu, ghi chi tiền sdđ, thuê đất)</t>
    </r>
  </si>
  <si>
    <r>
      <t xml:space="preserve">Thu nội địa
</t>
    </r>
    <r>
      <rPr>
        <i/>
        <sz val="12"/>
        <color indexed="8"/>
        <rFont val="Times New Roman"/>
        <family val="1"/>
      </rPr>
      <t xml:space="preserve"> (Loại trừ ghi thu, ghi chi tiền sdđ, thuê đất)</t>
    </r>
  </si>
  <si>
    <t>(Kèm theo Báo cáo số:              /BC-UBND ngày      /12/2018 của Ủy ban nhân dân tỉnh Tây Ninh)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</si>
</sst>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##,###"/>
    <numFmt numFmtId="173" formatCode="###,###.0"/>
    <numFmt numFmtId="174" formatCode="#,##0.0"/>
    <numFmt numFmtId="175" formatCode="###,###,###"/>
    <numFmt numFmtId="176" formatCode="#,##0;[Red]\-#,##0;&quot;&quot;;_-@"/>
    <numFmt numFmtId="177" formatCode="#,##0;[Red]\-#,##0;&quot;&quot;;@"/>
    <numFmt numFmtId="178" formatCode="0.0%"/>
    <numFmt numFmtId="179" formatCode="#,###;[Red]\-#,###"/>
    <numFmt numFmtId="180" formatCode="_(* #,##0_);_(* \(#,##0\);_(* &quot;-&quot;??_);_(@_)"/>
    <numFmt numFmtId="181" formatCode="#,###.0;[Red]\-#,###.0"/>
    <numFmt numFmtId="182" formatCode="#,##0;[Red]\-#,##0;&quot;&quot;"/>
    <numFmt numFmtId="183" formatCode="#,##0;[Red]\-#,##0;&quot; &quot;"/>
    <numFmt numFmtId="184" formatCode="[$-42A]dd\ mmmm\ yyyy"/>
    <numFmt numFmtId="185" formatCode="#,###;\-#,###;&quot;&quot;;_(@_)"/>
    <numFmt numFmtId="186" formatCode="#,##0;[Red]#,##0"/>
  </numFmts>
  <fonts count="98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3"/>
      <name val="Times New Roman"/>
      <family val="1"/>
    </font>
    <font>
      <b/>
      <sz val="12"/>
      <name val="VNI-Times"/>
      <family val="0"/>
    </font>
    <font>
      <sz val="12"/>
      <name val="VNI-Times"/>
      <family val="0"/>
    </font>
    <font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h"/>
      <family val="0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0"/>
      <color indexed="8"/>
      <name val=".VnArial Narrow"/>
      <family val="2"/>
    </font>
    <font>
      <sz val="13"/>
      <color indexed="8"/>
      <name val=".Vn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h"/>
      <family val="0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sz val="10"/>
      <color theme="1"/>
      <name val=".VnArial Narrow"/>
      <family val="2"/>
    </font>
    <font>
      <sz val="13"/>
      <color theme="1"/>
      <name val=".VnArial Narrow"/>
      <family val="2"/>
    </font>
    <font>
      <b/>
      <sz val="8"/>
      <name val=".Vn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1" fillId="0" borderId="3" applyNumberFormat="0" applyFont="0" applyAlignment="0">
      <protection/>
    </xf>
    <xf numFmtId="0" fontId="20" fillId="0" borderId="3" applyNumberFormat="0" applyFont="0" applyAlignment="0">
      <protection/>
    </xf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29" borderId="0" applyNumberFormat="0" applyBorder="0" applyAlignment="0" applyProtection="0"/>
    <xf numFmtId="185" fontId="13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7" applyNumberFormat="0" applyFill="0" applyAlignment="0" applyProtection="0"/>
    <xf numFmtId="0" fontId="72" fillId="31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0" fillId="32" borderId="8" applyNumberFormat="0" applyFont="0" applyAlignment="0" applyProtection="0"/>
    <xf numFmtId="0" fontId="73" fillId="27" borderId="9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14" fontId="6" fillId="33" borderId="11" xfId="64" applyNumberFormat="1" applyFont="1" applyFill="1" applyBorder="1" applyAlignment="1">
      <alignment horizontal="center" vertical="center" wrapText="1"/>
      <protection/>
    </xf>
    <xf numFmtId="0" fontId="14" fillId="33" borderId="0" xfId="0" applyFont="1" applyFill="1" applyAlignment="1">
      <alignment vertical="center"/>
    </xf>
    <xf numFmtId="0" fontId="77" fillId="0" borderId="0" xfId="0" applyFont="1" applyFill="1" applyAlignment="1">
      <alignment/>
    </xf>
    <xf numFmtId="0" fontId="78" fillId="0" borderId="12" xfId="0" applyFont="1" applyBorder="1" applyAlignment="1">
      <alignment vertical="center"/>
    </xf>
    <xf numFmtId="0" fontId="78" fillId="0" borderId="12" xfId="0" applyFont="1" applyBorder="1" applyAlignment="1">
      <alignment vertical="center" wrapText="1"/>
    </xf>
    <xf numFmtId="0" fontId="78" fillId="0" borderId="12" xfId="0" applyFont="1" applyBorder="1" applyAlignment="1">
      <alignment horizontal="center" vertical="center"/>
    </xf>
    <xf numFmtId="3" fontId="79" fillId="0" borderId="13" xfId="0" applyNumberFormat="1" applyFont="1" applyBorder="1" applyAlignment="1">
      <alignment vertical="center"/>
    </xf>
    <xf numFmtId="0" fontId="3" fillId="0" borderId="12" xfId="49" applyFont="1" applyFill="1" applyBorder="1" applyAlignment="1">
      <alignment horizontal="center" vertical="center" wrapText="1"/>
      <protection/>
    </xf>
    <xf numFmtId="0" fontId="3" fillId="0" borderId="12" xfId="49" applyFont="1" applyFill="1" applyBorder="1" applyAlignment="1">
      <alignment horizontal="left" vertical="center" wrapText="1"/>
      <protection/>
    </xf>
    <xf numFmtId="0" fontId="3" fillId="0" borderId="12" xfId="49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49" applyFont="1" applyFill="1" applyBorder="1" applyAlignment="1">
      <alignment horizontal="right" vertical="center" wrapText="1"/>
      <protection/>
    </xf>
    <xf numFmtId="0" fontId="5" fillId="0" borderId="12" xfId="49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49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48" applyFont="1" applyFill="1" applyBorder="1" applyAlignment="1">
      <alignment vertical="center"/>
      <protection/>
    </xf>
    <xf numFmtId="2" fontId="3" fillId="0" borderId="12" xfId="0" applyNumberFormat="1" applyFont="1" applyFill="1" applyBorder="1" applyAlignment="1">
      <alignment vertical="center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vertical="center"/>
    </xf>
    <xf numFmtId="3" fontId="6" fillId="33" borderId="0" xfId="0" applyNumberFormat="1" applyFont="1" applyFill="1" applyAlignment="1">
      <alignment vertical="center"/>
    </xf>
    <xf numFmtId="0" fontId="79" fillId="0" borderId="17" xfId="49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/>
    </xf>
    <xf numFmtId="3" fontId="77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 vertical="center"/>
    </xf>
    <xf numFmtId="0" fontId="80" fillId="0" borderId="0" xfId="0" applyFont="1" applyFill="1" applyAlignment="1">
      <alignment horizontal="centerContinuous" vertical="center"/>
    </xf>
    <xf numFmtId="0" fontId="81" fillId="0" borderId="0" xfId="0" applyFont="1" applyFill="1" applyAlignment="1">
      <alignment/>
    </xf>
    <xf numFmtId="14" fontId="82" fillId="0" borderId="19" xfId="64" applyNumberFormat="1" applyFont="1" applyFill="1" applyBorder="1" applyAlignment="1">
      <alignment horizontal="center" vertical="center" wrapText="1"/>
      <protection/>
    </xf>
    <xf numFmtId="0" fontId="83" fillId="0" borderId="14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3" fontId="80" fillId="0" borderId="13" xfId="0" applyNumberFormat="1" applyFont="1" applyBorder="1" applyAlignment="1">
      <alignment vertical="center"/>
    </xf>
    <xf numFmtId="0" fontId="84" fillId="0" borderId="0" xfId="0" applyFont="1" applyFill="1" applyAlignment="1">
      <alignment/>
    </xf>
    <xf numFmtId="0" fontId="85" fillId="0" borderId="0" xfId="0" applyFont="1" applyFill="1" applyAlignment="1" quotePrefix="1">
      <alignment horizontal="left"/>
    </xf>
    <xf numFmtId="0" fontId="84" fillId="0" borderId="0" xfId="62" applyFont="1" applyFill="1">
      <alignment/>
      <protection/>
    </xf>
    <xf numFmtId="0" fontId="80" fillId="0" borderId="0" xfId="0" applyNumberFormat="1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/>
    </xf>
    <xf numFmtId="0" fontId="82" fillId="0" borderId="19" xfId="64" applyNumberFormat="1" applyFont="1" applyFill="1" applyBorder="1" applyAlignment="1">
      <alignment horizontal="center" vertical="center" wrapText="1"/>
      <protection/>
    </xf>
    <xf numFmtId="0" fontId="6" fillId="33" borderId="11" xfId="64" applyNumberFormat="1" applyFont="1" applyFill="1" applyBorder="1" applyAlignment="1">
      <alignment horizontal="center" vertical="center" wrapText="1"/>
      <protection/>
    </xf>
    <xf numFmtId="0" fontId="87" fillId="0" borderId="0" xfId="0" applyFont="1" applyFill="1" applyAlignment="1">
      <alignment/>
    </xf>
    <xf numFmtId="0" fontId="79" fillId="0" borderId="0" xfId="0" applyFont="1" applyFill="1" applyAlignment="1">
      <alignment vertical="center" wrapText="1"/>
    </xf>
    <xf numFmtId="0" fontId="77" fillId="0" borderId="0" xfId="0" applyFont="1" applyFill="1" applyAlignment="1">
      <alignment vertical="center" wrapText="1"/>
    </xf>
    <xf numFmtId="0" fontId="79" fillId="0" borderId="0" xfId="0" applyFont="1" applyFill="1" applyAlignment="1">
      <alignment horizontal="center" vertical="center" wrapText="1"/>
    </xf>
    <xf numFmtId="0" fontId="80" fillId="0" borderId="0" xfId="0" applyNumberFormat="1" applyFont="1" applyFill="1" applyAlignment="1">
      <alignment vertical="center" wrapText="1"/>
    </xf>
    <xf numFmtId="0" fontId="88" fillId="0" borderId="0" xfId="0" applyFont="1" applyFill="1" applyBorder="1" applyAlignment="1">
      <alignment horizontal="right" vertical="center"/>
    </xf>
    <xf numFmtId="0" fontId="80" fillId="0" borderId="0" xfId="0" applyFont="1" applyFill="1" applyBorder="1" applyAlignment="1">
      <alignment horizontal="right" vertical="center"/>
    </xf>
    <xf numFmtId="0" fontId="81" fillId="0" borderId="0" xfId="0" applyFont="1" applyFill="1" applyAlignment="1">
      <alignment vertical="center"/>
    </xf>
    <xf numFmtId="0" fontId="79" fillId="0" borderId="17" xfId="0" applyFont="1" applyFill="1" applyBorder="1" applyAlignment="1">
      <alignment horizontal="center" vertical="center"/>
    </xf>
    <xf numFmtId="0" fontId="89" fillId="0" borderId="17" xfId="0" applyFont="1" applyFill="1" applyBorder="1" applyAlignment="1">
      <alignment vertical="center"/>
    </xf>
    <xf numFmtId="3" fontId="90" fillId="0" borderId="17" xfId="0" applyNumberFormat="1" applyFont="1" applyFill="1" applyBorder="1" applyAlignment="1">
      <alignment horizontal="right" vertical="center"/>
    </xf>
    <xf numFmtId="178" fontId="79" fillId="0" borderId="17" xfId="0" applyNumberFormat="1" applyFont="1" applyFill="1" applyBorder="1" applyAlignment="1">
      <alignment vertical="center"/>
    </xf>
    <xf numFmtId="0" fontId="91" fillId="0" borderId="0" xfId="0" applyFont="1" applyFill="1" applyAlignment="1">
      <alignment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vertical="center"/>
    </xf>
    <xf numFmtId="3" fontId="77" fillId="0" borderId="12" xfId="0" applyNumberFormat="1" applyFont="1" applyFill="1" applyBorder="1" applyAlignment="1">
      <alignment vertical="center"/>
    </xf>
    <xf numFmtId="178" fontId="77" fillId="0" borderId="12" xfId="0" applyNumberFormat="1" applyFont="1" applyFill="1" applyBorder="1" applyAlignment="1">
      <alignment vertical="center"/>
    </xf>
    <xf numFmtId="0" fontId="84" fillId="0" borderId="0" xfId="0" applyFont="1" applyFill="1" applyAlignment="1">
      <alignment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vertical="center"/>
    </xf>
    <xf numFmtId="3" fontId="79" fillId="0" borderId="12" xfId="0" applyNumberFormat="1" applyFont="1" applyFill="1" applyBorder="1" applyAlignment="1">
      <alignment vertical="center"/>
    </xf>
    <xf numFmtId="178" fontId="79" fillId="0" borderId="12" xfId="0" applyNumberFormat="1" applyFont="1" applyFill="1" applyBorder="1" applyAlignment="1">
      <alignment vertical="center"/>
    </xf>
    <xf numFmtId="3" fontId="81" fillId="0" borderId="12" xfId="0" applyNumberFormat="1" applyFont="1" applyFill="1" applyBorder="1" applyAlignment="1">
      <alignment horizontal="right" vertical="center"/>
    </xf>
    <xf numFmtId="0" fontId="89" fillId="0" borderId="12" xfId="0" applyFont="1" applyFill="1" applyBorder="1" applyAlignment="1">
      <alignment vertical="center"/>
    </xf>
    <xf numFmtId="3" fontId="91" fillId="0" borderId="0" xfId="0" applyNumberFormat="1" applyFont="1" applyFill="1" applyAlignment="1">
      <alignment vertical="center"/>
    </xf>
    <xf numFmtId="0" fontId="84" fillId="0" borderId="12" xfId="0" applyFont="1" applyFill="1" applyBorder="1" applyAlignment="1">
      <alignment vertical="center"/>
    </xf>
    <xf numFmtId="0" fontId="79" fillId="0" borderId="13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vertical="center"/>
    </xf>
    <xf numFmtId="3" fontId="79" fillId="0" borderId="18" xfId="0" applyNumberFormat="1" applyFont="1" applyFill="1" applyBorder="1" applyAlignment="1">
      <alignment vertical="center"/>
    </xf>
    <xf numFmtId="178" fontId="79" fillId="0" borderId="18" xfId="0" applyNumberFormat="1" applyFont="1" applyFill="1" applyBorder="1" applyAlignment="1">
      <alignment vertical="center"/>
    </xf>
    <xf numFmtId="0" fontId="91" fillId="0" borderId="18" xfId="0" applyFont="1" applyFill="1" applyBorder="1" applyAlignment="1">
      <alignment vertical="center"/>
    </xf>
    <xf numFmtId="0" fontId="85" fillId="0" borderId="0" xfId="0" applyFont="1" applyFill="1" applyAlignment="1">
      <alignment vertical="center"/>
    </xf>
    <xf numFmtId="3" fontId="84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horizontal="right" vertical="center" wrapText="1"/>
    </xf>
    <xf numFmtId="0" fontId="92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vertical="center"/>
    </xf>
    <xf numFmtId="3" fontId="77" fillId="0" borderId="0" xfId="0" applyNumberFormat="1" applyFont="1" applyFill="1" applyAlignment="1">
      <alignment vertical="center"/>
    </xf>
    <xf numFmtId="3" fontId="81" fillId="0" borderId="19" xfId="0" applyNumberFormat="1" applyFont="1" applyFill="1" applyBorder="1" applyAlignment="1">
      <alignment horizontal="center" vertical="center"/>
    </xf>
    <xf numFmtId="0" fontId="79" fillId="0" borderId="17" xfId="0" applyFont="1" applyBorder="1" applyAlignment="1">
      <alignment vertical="center"/>
    </xf>
    <xf numFmtId="0" fontId="79" fillId="0" borderId="17" xfId="0" applyFont="1" applyBorder="1" applyAlignment="1">
      <alignment horizontal="center" vertical="center"/>
    </xf>
    <xf numFmtId="186" fontId="93" fillId="0" borderId="17" xfId="0" applyNumberFormat="1" applyFont="1" applyBorder="1" applyAlignment="1">
      <alignment vertical="center"/>
    </xf>
    <xf numFmtId="186" fontId="93" fillId="33" borderId="17" xfId="0" applyNumberFormat="1" applyFont="1" applyFill="1" applyBorder="1" applyAlignment="1">
      <alignment vertical="center"/>
    </xf>
    <xf numFmtId="178" fontId="93" fillId="0" borderId="17" xfId="0" applyNumberFormat="1" applyFont="1" applyBorder="1" applyAlignment="1">
      <alignment vertical="center"/>
    </xf>
    <xf numFmtId="3" fontId="93" fillId="0" borderId="20" xfId="0" applyNumberFormat="1" applyFont="1" applyBorder="1" applyAlignment="1">
      <alignment vertical="center"/>
    </xf>
    <xf numFmtId="186" fontId="94" fillId="0" borderId="12" xfId="0" applyNumberFormat="1" applyFont="1" applyBorder="1" applyAlignment="1">
      <alignment vertical="center"/>
    </xf>
    <xf numFmtId="186" fontId="94" fillId="33" borderId="12" xfId="0" applyNumberFormat="1" applyFont="1" applyFill="1" applyBorder="1" applyAlignment="1">
      <alignment vertical="center"/>
    </xf>
    <xf numFmtId="178" fontId="94" fillId="0" borderId="12" xfId="0" applyNumberFormat="1" applyFont="1" applyBorder="1" applyAlignment="1">
      <alignment vertical="center"/>
    </xf>
    <xf numFmtId="3" fontId="94" fillId="0" borderId="21" xfId="0" applyNumberFormat="1" applyFont="1" applyBorder="1" applyAlignment="1">
      <alignment vertical="center"/>
    </xf>
    <xf numFmtId="0" fontId="79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vertical="center"/>
    </xf>
    <xf numFmtId="186" fontId="79" fillId="0" borderId="12" xfId="0" applyNumberFormat="1" applyFont="1" applyBorder="1" applyAlignment="1">
      <alignment vertical="center"/>
    </xf>
    <xf numFmtId="186" fontId="79" fillId="33" borderId="12" xfId="0" applyNumberFormat="1" applyFont="1" applyFill="1" applyBorder="1" applyAlignment="1">
      <alignment vertical="center"/>
    </xf>
    <xf numFmtId="178" fontId="79" fillId="0" borderId="12" xfId="0" applyNumberFormat="1" applyFont="1" applyBorder="1" applyAlignment="1">
      <alignment vertical="center"/>
    </xf>
    <xf numFmtId="186" fontId="78" fillId="0" borderId="12" xfId="0" applyNumberFormat="1" applyFont="1" applyBorder="1" applyAlignment="1">
      <alignment vertical="center"/>
    </xf>
    <xf numFmtId="186" fontId="78" fillId="33" borderId="12" xfId="0" applyNumberFormat="1" applyFont="1" applyFill="1" applyBorder="1" applyAlignment="1">
      <alignment vertical="center"/>
    </xf>
    <xf numFmtId="178" fontId="78" fillId="0" borderId="12" xfId="0" applyNumberFormat="1" applyFont="1" applyBorder="1" applyAlignment="1">
      <alignment vertical="center"/>
    </xf>
    <xf numFmtId="3" fontId="78" fillId="0" borderId="13" xfId="0" applyNumberFormat="1" applyFont="1" applyBorder="1" applyAlignment="1">
      <alignment vertical="center"/>
    </xf>
    <xf numFmtId="0" fontId="77" fillId="0" borderId="12" xfId="0" applyFont="1" applyBorder="1" applyAlignment="1">
      <alignment vertical="center"/>
    </xf>
    <xf numFmtId="186" fontId="77" fillId="0" borderId="12" xfId="0" applyNumberFormat="1" applyFont="1" applyBorder="1" applyAlignment="1">
      <alignment vertical="center"/>
    </xf>
    <xf numFmtId="186" fontId="77" fillId="33" borderId="12" xfId="0" applyNumberFormat="1" applyFont="1" applyFill="1" applyBorder="1" applyAlignment="1">
      <alignment vertical="center"/>
    </xf>
    <xf numFmtId="178" fontId="77" fillId="0" borderId="12" xfId="0" applyNumberFormat="1" applyFont="1" applyBorder="1" applyAlignment="1">
      <alignment vertical="center"/>
    </xf>
    <xf numFmtId="3" fontId="77" fillId="0" borderId="13" xfId="0" applyNumberFormat="1" applyFont="1" applyBorder="1" applyAlignment="1">
      <alignment vertical="center"/>
    </xf>
    <xf numFmtId="0" fontId="80" fillId="0" borderId="12" xfId="0" applyFont="1" applyBorder="1" applyAlignment="1">
      <alignment horizontal="right" vertical="center"/>
    </xf>
    <xf numFmtId="0" fontId="80" fillId="0" borderId="12" xfId="0" applyFont="1" applyBorder="1" applyAlignment="1">
      <alignment vertical="center" wrapText="1"/>
    </xf>
    <xf numFmtId="186" fontId="80" fillId="0" borderId="12" xfId="0" applyNumberFormat="1" applyFont="1" applyBorder="1" applyAlignment="1">
      <alignment vertical="center"/>
    </xf>
    <xf numFmtId="186" fontId="80" fillId="33" borderId="12" xfId="0" applyNumberFormat="1" applyFont="1" applyFill="1" applyBorder="1" applyAlignment="1">
      <alignment vertical="center"/>
    </xf>
    <xf numFmtId="178" fontId="80" fillId="0" borderId="12" xfId="0" applyNumberFormat="1" applyFont="1" applyBorder="1" applyAlignment="1">
      <alignment vertical="center"/>
    </xf>
    <xf numFmtId="0" fontId="77" fillId="0" borderId="12" xfId="0" applyFont="1" applyBorder="1" applyAlignment="1">
      <alignment vertical="center" wrapText="1"/>
    </xf>
    <xf numFmtId="3" fontId="80" fillId="0" borderId="13" xfId="0" applyNumberFormat="1" applyFont="1" applyBorder="1" applyAlignment="1">
      <alignment horizontal="right" vertical="center"/>
    </xf>
    <xf numFmtId="0" fontId="79" fillId="0" borderId="18" xfId="0" applyFont="1" applyBorder="1" applyAlignment="1">
      <alignment horizontal="center" vertical="center"/>
    </xf>
    <xf numFmtId="0" fontId="79" fillId="0" borderId="18" xfId="0" applyFont="1" applyBorder="1" applyAlignment="1">
      <alignment vertical="center"/>
    </xf>
    <xf numFmtId="186" fontId="79" fillId="0" borderId="18" xfId="0" applyNumberFormat="1" applyFont="1" applyBorder="1" applyAlignment="1">
      <alignment vertical="center"/>
    </xf>
    <xf numFmtId="186" fontId="79" fillId="33" borderId="18" xfId="0" applyNumberFormat="1" applyFont="1" applyFill="1" applyBorder="1" applyAlignment="1">
      <alignment vertical="center"/>
    </xf>
    <xf numFmtId="178" fontId="79" fillId="0" borderId="18" xfId="0" applyNumberFormat="1" applyFont="1" applyBorder="1" applyAlignment="1">
      <alignment vertical="center"/>
    </xf>
    <xf numFmtId="3" fontId="77" fillId="0" borderId="12" xfId="0" applyNumberFormat="1" applyFont="1" applyBorder="1" applyAlignment="1">
      <alignment vertical="center"/>
    </xf>
    <xf numFmtId="0" fontId="79" fillId="0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centerContinuous"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3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3" fontId="79" fillId="33" borderId="17" xfId="0" applyNumberFormat="1" applyFont="1" applyFill="1" applyBorder="1" applyAlignment="1">
      <alignment vertical="center"/>
    </xf>
    <xf numFmtId="178" fontId="79" fillId="33" borderId="17" xfId="0" applyNumberFormat="1" applyFont="1" applyFill="1" applyBorder="1" applyAlignment="1">
      <alignment horizontal="right" vertical="center"/>
    </xf>
    <xf numFmtId="3" fontId="84" fillId="33" borderId="17" xfId="0" applyNumberFormat="1" applyFont="1" applyFill="1" applyBorder="1" applyAlignment="1">
      <alignment vertical="center"/>
    </xf>
    <xf numFmtId="3" fontId="84" fillId="33" borderId="0" xfId="0" applyNumberFormat="1" applyFont="1" applyFill="1" applyAlignment="1">
      <alignment vertical="center"/>
    </xf>
    <xf numFmtId="0" fontId="84" fillId="33" borderId="0" xfId="0" applyFont="1" applyFill="1" applyAlignment="1">
      <alignment vertical="center"/>
    </xf>
    <xf numFmtId="3" fontId="3" fillId="33" borderId="12" xfId="0" applyNumberFormat="1" applyFont="1" applyFill="1" applyBorder="1" applyAlignment="1">
      <alignment vertical="center"/>
    </xf>
    <xf numFmtId="178" fontId="3" fillId="33" borderId="12" xfId="0" applyNumberFormat="1" applyFont="1" applyFill="1" applyBorder="1" applyAlignment="1">
      <alignment horizontal="right" vertical="center"/>
    </xf>
    <xf numFmtId="3" fontId="10" fillId="33" borderId="12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178" fontId="4" fillId="33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vertical="center"/>
    </xf>
    <xf numFmtId="178" fontId="5" fillId="33" borderId="12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91" fillId="0" borderId="0" xfId="0" applyFont="1" applyFill="1" applyAlignment="1">
      <alignment vertical="center" wrapText="1"/>
    </xf>
    <xf numFmtId="0" fontId="84" fillId="0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/>
    </xf>
    <xf numFmtId="0" fontId="10" fillId="33" borderId="0" xfId="0" applyFont="1" applyFill="1" applyAlignment="1">
      <alignment horizontal="right" vertical="center"/>
    </xf>
    <xf numFmtId="3" fontId="10" fillId="33" borderId="0" xfId="0" applyNumberFormat="1" applyFont="1" applyFill="1" applyAlignment="1">
      <alignment vertical="center"/>
    </xf>
    <xf numFmtId="3" fontId="23" fillId="33" borderId="12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3" fontId="3" fillId="33" borderId="18" xfId="0" applyNumberFormat="1" applyFont="1" applyFill="1" applyBorder="1" applyAlignment="1">
      <alignment vertical="center"/>
    </xf>
    <xf numFmtId="178" fontId="3" fillId="33" borderId="18" xfId="0" applyNumberFormat="1" applyFont="1" applyFill="1" applyBorder="1" applyAlignment="1">
      <alignment horizontal="right" vertical="center"/>
    </xf>
    <xf numFmtId="0" fontId="82" fillId="0" borderId="14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left" vertical="center" wrapText="1"/>
    </xf>
    <xf numFmtId="0" fontId="90" fillId="0" borderId="14" xfId="0" applyFont="1" applyFill="1" applyBorder="1" applyAlignment="1" quotePrefix="1">
      <alignment horizontal="center" vertical="center" wrapText="1"/>
    </xf>
    <xf numFmtId="0" fontId="96" fillId="0" borderId="22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right" vertical="center" wrapText="1"/>
    </xf>
    <xf numFmtId="0" fontId="91" fillId="0" borderId="0" xfId="0" applyFont="1" applyFill="1" applyAlignment="1">
      <alignment horizontal="center" vertical="center" wrapText="1"/>
    </xf>
    <xf numFmtId="0" fontId="92" fillId="0" borderId="0" xfId="0" applyNumberFormat="1" applyFont="1" applyFill="1" applyBorder="1" applyAlignment="1">
      <alignment horizontal="center" vertical="center" wrapText="1"/>
    </xf>
    <xf numFmtId="3" fontId="90" fillId="0" borderId="19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0" fontId="91" fillId="0" borderId="0" xfId="0" applyFont="1" applyFill="1" applyAlignment="1">
      <alignment horizontal="right" vertical="center"/>
    </xf>
    <xf numFmtId="0" fontId="82" fillId="0" borderId="19" xfId="64" applyNumberFormat="1" applyFont="1" applyFill="1" applyBorder="1" applyAlignment="1">
      <alignment horizontal="center" vertical="center" wrapText="1"/>
      <protection/>
    </xf>
    <xf numFmtId="0" fontId="79" fillId="0" borderId="19" xfId="0" applyFont="1" applyFill="1" applyBorder="1" applyAlignment="1">
      <alignment horizontal="center" vertical="center" wrapText="1"/>
    </xf>
    <xf numFmtId="0" fontId="79" fillId="0" borderId="19" xfId="0" applyNumberFormat="1" applyFont="1" applyFill="1" applyBorder="1" applyAlignment="1">
      <alignment horizontal="center" vertical="center" wrapText="1"/>
    </xf>
    <xf numFmtId="0" fontId="82" fillId="0" borderId="14" xfId="0" applyNumberFormat="1" applyFont="1" applyFill="1" applyBorder="1" applyAlignment="1">
      <alignment horizontal="center" vertical="center" wrapText="1"/>
    </xf>
    <xf numFmtId="0" fontId="82" fillId="0" borderId="22" xfId="0" applyNumberFormat="1" applyFont="1" applyFill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14" xfId="64" applyNumberFormat="1" applyFont="1" applyFill="1" applyBorder="1" applyAlignment="1">
      <alignment horizontal="center" vertical="center" wrapText="1"/>
      <protection/>
    </xf>
    <xf numFmtId="0" fontId="6" fillId="33" borderId="11" xfId="64" applyNumberFormat="1" applyFont="1" applyFill="1" applyBorder="1" applyAlignment="1">
      <alignment horizontal="center" vertical="center" wrapText="1"/>
      <protection/>
    </xf>
    <xf numFmtId="0" fontId="19" fillId="0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horizontal="right" vertical="center"/>
    </xf>
    <xf numFmtId="0" fontId="6" fillId="33" borderId="23" xfId="64" applyNumberFormat="1" applyFont="1" applyFill="1" applyBorder="1" applyAlignment="1">
      <alignment horizontal="center" vertical="center" wrapText="1"/>
      <protection/>
    </xf>
    <xf numFmtId="0" fontId="6" fillId="33" borderId="24" xfId="64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dtchi98" xfId="48"/>
    <cellStyle name="dtchi98c" xfId="49"/>
    <cellStyle name="Explanatory Text" xfId="50"/>
    <cellStyle name="Followed Hyperlink" xfId="51"/>
    <cellStyle name="Good" xfId="52"/>
    <cellStyle name="HAI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7">
      <selection activeCell="D23" sqref="D23"/>
    </sheetView>
  </sheetViews>
  <sheetFormatPr defaultColWidth="10" defaultRowHeight="15"/>
  <cols>
    <col min="1" max="1" width="5.69921875" style="37" customWidth="1"/>
    <col min="2" max="2" width="52.8984375" style="37" customWidth="1"/>
    <col min="3" max="4" width="12.69921875" style="37" customWidth="1"/>
    <col min="5" max="6" width="10.3984375" style="37" customWidth="1"/>
    <col min="7" max="7" width="13" style="37" hidden="1" customWidth="1"/>
    <col min="8" max="8" width="12.69921875" style="37" bestFit="1" customWidth="1"/>
    <col min="9" max="16384" width="10" style="37" customWidth="1"/>
  </cols>
  <sheetData>
    <row r="1" spans="1:6" s="157" customFormat="1" ht="21" customHeight="1">
      <c r="A1" s="171" t="s">
        <v>38</v>
      </c>
      <c r="B1" s="171"/>
      <c r="C1" s="156"/>
      <c r="D1" s="176" t="s">
        <v>29</v>
      </c>
      <c r="E1" s="177"/>
      <c r="F1" s="177"/>
    </row>
    <row r="2" spans="1:6" s="59" customFormat="1" ht="21" customHeight="1">
      <c r="A2" s="60"/>
      <c r="B2" s="60"/>
      <c r="C2" s="58"/>
      <c r="D2" s="91"/>
      <c r="E2" s="60"/>
      <c r="F2" s="60"/>
    </row>
    <row r="3" spans="1:6" ht="28.5" customHeight="1">
      <c r="A3" s="175" t="s">
        <v>59</v>
      </c>
      <c r="B3" s="175"/>
      <c r="C3" s="175"/>
      <c r="D3" s="175"/>
      <c r="E3" s="175"/>
      <c r="F3" s="175"/>
    </row>
    <row r="4" spans="1:7" ht="21" customHeight="1">
      <c r="A4" s="178" t="s">
        <v>110</v>
      </c>
      <c r="B4" s="178"/>
      <c r="C4" s="178"/>
      <c r="D4" s="178"/>
      <c r="E4" s="178"/>
      <c r="F4" s="178"/>
      <c r="G4" s="61"/>
    </row>
    <row r="5" spans="1:7" ht="21" customHeight="1">
      <c r="A5" s="92"/>
      <c r="B5" s="92"/>
      <c r="C5" s="92"/>
      <c r="D5" s="92"/>
      <c r="E5" s="92"/>
      <c r="F5" s="92"/>
      <c r="G5" s="61"/>
    </row>
    <row r="6" spans="1:7" ht="25.5" customHeight="1">
      <c r="A6" s="50"/>
      <c r="B6" s="50"/>
      <c r="C6" s="50"/>
      <c r="D6" s="50"/>
      <c r="E6" s="50"/>
      <c r="F6" s="62" t="s">
        <v>21</v>
      </c>
      <c r="G6" s="63"/>
    </row>
    <row r="7" spans="1:7" s="64" customFormat="1" ht="33" customHeight="1">
      <c r="A7" s="165" t="s">
        <v>25</v>
      </c>
      <c r="B7" s="165" t="s">
        <v>26</v>
      </c>
      <c r="C7" s="165" t="s">
        <v>56</v>
      </c>
      <c r="D7" s="165" t="s">
        <v>60</v>
      </c>
      <c r="E7" s="168" t="s">
        <v>34</v>
      </c>
      <c r="F7" s="169"/>
      <c r="G7" s="172" t="s">
        <v>61</v>
      </c>
    </row>
    <row r="8" spans="1:7" s="64" customFormat="1" ht="16.5">
      <c r="A8" s="166"/>
      <c r="B8" s="166"/>
      <c r="C8" s="166"/>
      <c r="D8" s="166"/>
      <c r="E8" s="165" t="s">
        <v>57</v>
      </c>
      <c r="F8" s="165" t="s">
        <v>58</v>
      </c>
      <c r="G8" s="173"/>
    </row>
    <row r="9" spans="1:7" s="64" customFormat="1" ht="30.75" customHeight="1">
      <c r="A9" s="167"/>
      <c r="B9" s="167"/>
      <c r="C9" s="167"/>
      <c r="D9" s="167"/>
      <c r="E9" s="170"/>
      <c r="F9" s="170"/>
      <c r="G9" s="174"/>
    </row>
    <row r="10" spans="1:7" s="54" customFormat="1" ht="17.25" customHeight="1">
      <c r="A10" s="51" t="s">
        <v>0</v>
      </c>
      <c r="B10" s="52" t="s">
        <v>1</v>
      </c>
      <c r="C10" s="51">
        <v>1</v>
      </c>
      <c r="D10" s="51">
        <f>C10+1</f>
        <v>2</v>
      </c>
      <c r="E10" s="53" t="s">
        <v>9</v>
      </c>
      <c r="F10" s="51">
        <v>4</v>
      </c>
      <c r="G10" s="51">
        <v>5</v>
      </c>
    </row>
    <row r="11" spans="1:7" s="69" customFormat="1" ht="24.75" customHeight="1">
      <c r="A11" s="65" t="s">
        <v>0</v>
      </c>
      <c r="B11" s="66" t="s">
        <v>32</v>
      </c>
      <c r="C11" s="67">
        <f>SUM(C12:C13)</f>
        <v>6907000</v>
      </c>
      <c r="D11" s="67">
        <f>SUM(D12:D13)</f>
        <v>7467779</v>
      </c>
      <c r="E11" s="68">
        <f>D11/C11</f>
        <v>1.0811899522223831</v>
      </c>
      <c r="F11" s="68">
        <f>D11/G11</f>
        <v>1.0752134652730905</v>
      </c>
      <c r="G11" s="67">
        <f>G12+G13</f>
        <v>6945392</v>
      </c>
    </row>
    <row r="12" spans="1:7" s="74" customFormat="1" ht="24.75" customHeight="1">
      <c r="A12" s="70">
        <v>1</v>
      </c>
      <c r="B12" s="71" t="s">
        <v>4</v>
      </c>
      <c r="C12" s="72">
        <v>6307000</v>
      </c>
      <c r="D12" s="72">
        <v>6717779</v>
      </c>
      <c r="E12" s="73">
        <f aca="true" t="shared" si="0" ref="E12:E17">D12/C12</f>
        <v>1.0651306484858094</v>
      </c>
      <c r="F12" s="73">
        <f aca="true" t="shared" si="1" ref="F12:F19">D12/G12</f>
        <v>1.0863221110853456</v>
      </c>
      <c r="G12" s="72">
        <v>6183966</v>
      </c>
    </row>
    <row r="13" spans="1:7" s="74" customFormat="1" ht="24.75" customHeight="1">
      <c r="A13" s="70">
        <v>2</v>
      </c>
      <c r="B13" s="71" t="s">
        <v>55</v>
      </c>
      <c r="C13" s="72">
        <v>600000</v>
      </c>
      <c r="D13" s="72">
        <v>750000</v>
      </c>
      <c r="E13" s="73">
        <f t="shared" si="0"/>
        <v>1.25</v>
      </c>
      <c r="F13" s="73">
        <f t="shared" si="1"/>
        <v>0.9849939455705479</v>
      </c>
      <c r="G13" s="72">
        <v>761426</v>
      </c>
    </row>
    <row r="14" spans="1:7" s="74" customFormat="1" ht="24.75" customHeight="1">
      <c r="A14" s="75" t="s">
        <v>0</v>
      </c>
      <c r="B14" s="76" t="s">
        <v>39</v>
      </c>
      <c r="C14" s="77">
        <v>8451700</v>
      </c>
      <c r="D14" s="77">
        <v>10352891.740942</v>
      </c>
      <c r="E14" s="78">
        <f t="shared" si="0"/>
        <v>1.2249478496565187</v>
      </c>
      <c r="F14" s="78">
        <f t="shared" si="1"/>
        <v>1.1449922728276412</v>
      </c>
      <c r="G14" s="77">
        <f>G15+G16+G17+G18+G19</f>
        <v>9041887.868269002</v>
      </c>
    </row>
    <row r="15" spans="1:7" s="74" customFormat="1" ht="24.75" customHeight="1">
      <c r="A15" s="70">
        <v>1</v>
      </c>
      <c r="B15" s="71" t="s">
        <v>62</v>
      </c>
      <c r="C15" s="79">
        <v>5854500</v>
      </c>
      <c r="D15" s="79">
        <v>6253147.771</v>
      </c>
      <c r="E15" s="73">
        <f t="shared" si="0"/>
        <v>1.0680925392433172</v>
      </c>
      <c r="F15" s="73">
        <f t="shared" si="1"/>
        <v>1.0891696616281008</v>
      </c>
      <c r="G15" s="72">
        <v>5741206.343971</v>
      </c>
    </row>
    <row r="16" spans="1:7" s="74" customFormat="1" ht="24.75" customHeight="1">
      <c r="A16" s="70">
        <v>2</v>
      </c>
      <c r="B16" s="71" t="s">
        <v>63</v>
      </c>
      <c r="C16" s="79">
        <v>2585158</v>
      </c>
      <c r="D16" s="79">
        <v>2838860</v>
      </c>
      <c r="E16" s="73"/>
      <c r="F16" s="73"/>
      <c r="G16" s="72">
        <v>2090557.4440290001</v>
      </c>
    </row>
    <row r="17" spans="1:7" ht="24.75" customHeight="1">
      <c r="A17" s="70">
        <v>3</v>
      </c>
      <c r="B17" s="71" t="s">
        <v>40</v>
      </c>
      <c r="C17" s="72">
        <v>12042</v>
      </c>
      <c r="D17" s="72">
        <v>1151161.969942</v>
      </c>
      <c r="E17" s="73">
        <f t="shared" si="0"/>
        <v>95.59557963311742</v>
      </c>
      <c r="F17" s="73">
        <f t="shared" si="1"/>
        <v>1.7698863931945517</v>
      </c>
      <c r="G17" s="72">
        <v>650415.741015</v>
      </c>
    </row>
    <row r="18" spans="1:7" ht="24.75" customHeight="1">
      <c r="A18" s="70">
        <v>4</v>
      </c>
      <c r="B18" s="71" t="s">
        <v>64</v>
      </c>
      <c r="C18" s="72">
        <v>0</v>
      </c>
      <c r="D18" s="72">
        <v>5816</v>
      </c>
      <c r="E18" s="73"/>
      <c r="F18" s="73">
        <f t="shared" si="1"/>
        <v>0.14189879981540093</v>
      </c>
      <c r="G18" s="72">
        <v>40986.956955</v>
      </c>
    </row>
    <row r="19" spans="1:7" s="74" customFormat="1" ht="24.75" customHeight="1">
      <c r="A19" s="70">
        <v>5</v>
      </c>
      <c r="B19" s="71" t="s">
        <v>65</v>
      </c>
      <c r="C19" s="72"/>
      <c r="D19" s="72">
        <v>103906</v>
      </c>
      <c r="E19" s="73"/>
      <c r="F19" s="73">
        <f t="shared" si="1"/>
        <v>0.2003117734215683</v>
      </c>
      <c r="G19" s="72">
        <v>518721.382299</v>
      </c>
    </row>
    <row r="20" spans="1:8" s="69" customFormat="1" ht="24.75" customHeight="1">
      <c r="A20" s="75" t="s">
        <v>1</v>
      </c>
      <c r="B20" s="80" t="s">
        <v>33</v>
      </c>
      <c r="C20" s="77">
        <v>8445500</v>
      </c>
      <c r="D20" s="77">
        <v>9483064</v>
      </c>
      <c r="E20" s="78">
        <f>D20/C20</f>
        <v>1.1228540642945948</v>
      </c>
      <c r="F20" s="78">
        <f>D20/G20</f>
        <v>1.1005963672535048</v>
      </c>
      <c r="G20" s="77">
        <f>G21+G22+G23+G25</f>
        <v>8616295.930236999</v>
      </c>
      <c r="H20" s="81"/>
    </row>
    <row r="21" spans="1:7" s="74" customFormat="1" ht="24.75" customHeight="1">
      <c r="A21" s="70">
        <v>1</v>
      </c>
      <c r="B21" s="71" t="s">
        <v>66</v>
      </c>
      <c r="C21" s="72">
        <v>7190073</v>
      </c>
      <c r="D21" s="72">
        <v>8222012</v>
      </c>
      <c r="E21" s="73">
        <f>D21/C21</f>
        <v>1.1435227430931507</v>
      </c>
      <c r="F21" s="73">
        <f>D21/G21</f>
        <v>1.1616668693930134</v>
      </c>
      <c r="G21" s="72">
        <v>7077770.931261999</v>
      </c>
    </row>
    <row r="22" spans="1:7" s="74" customFormat="1" ht="24.75" customHeight="1">
      <c r="A22" s="70">
        <v>2</v>
      </c>
      <c r="B22" s="71" t="s">
        <v>67</v>
      </c>
      <c r="C22" s="72">
        <v>1255427</v>
      </c>
      <c r="D22" s="72">
        <v>1253432</v>
      </c>
      <c r="E22" s="73">
        <f>D22/C22</f>
        <v>0.9984108992398603</v>
      </c>
      <c r="F22" s="73">
        <f>D22/G22</f>
        <v>13.971749397531271</v>
      </c>
      <c r="G22" s="72">
        <v>89711.886775</v>
      </c>
    </row>
    <row r="23" spans="1:7" s="74" customFormat="1" ht="24.75" customHeight="1">
      <c r="A23" s="70">
        <v>3</v>
      </c>
      <c r="B23" s="71" t="s">
        <v>68</v>
      </c>
      <c r="C23" s="72"/>
      <c r="D23" s="72">
        <v>7620</v>
      </c>
      <c r="E23" s="73"/>
      <c r="F23" s="73">
        <f>D23/G23</f>
        <v>0.0934016487855098</v>
      </c>
      <c r="G23" s="72">
        <v>81583.142258</v>
      </c>
    </row>
    <row r="24" spans="1:8" s="74" customFormat="1" ht="24.75" customHeight="1">
      <c r="A24" s="70">
        <v>4</v>
      </c>
      <c r="B24" s="71" t="s">
        <v>69</v>
      </c>
      <c r="C24" s="72">
        <v>1479920</v>
      </c>
      <c r="D24" s="72"/>
      <c r="E24" s="73"/>
      <c r="F24" s="73"/>
      <c r="G24" s="72">
        <v>2466419.7238339996</v>
      </c>
      <c r="H24" s="72"/>
    </row>
    <row r="25" spans="1:7" s="74" customFormat="1" ht="24.75" customHeight="1">
      <c r="A25" s="70">
        <v>5</v>
      </c>
      <c r="B25" s="71" t="s">
        <v>70</v>
      </c>
      <c r="C25" s="72"/>
      <c r="D25" s="72">
        <v>0</v>
      </c>
      <c r="E25" s="73"/>
      <c r="F25" s="73"/>
      <c r="G25" s="72">
        <v>1367229.969942</v>
      </c>
    </row>
    <row r="26" spans="1:7" s="74" customFormat="1" ht="24.75" customHeight="1">
      <c r="A26" s="75" t="s">
        <v>7</v>
      </c>
      <c r="B26" s="76" t="s">
        <v>71</v>
      </c>
      <c r="C26" s="77">
        <f>C14-C20</f>
        <v>6200</v>
      </c>
      <c r="D26" s="77"/>
      <c r="E26" s="78"/>
      <c r="F26" s="73"/>
      <c r="G26" s="82"/>
    </row>
    <row r="27" spans="1:7" s="74" customFormat="1" ht="24.75" customHeight="1">
      <c r="A27" s="75" t="s">
        <v>8</v>
      </c>
      <c r="B27" s="83" t="s">
        <v>72</v>
      </c>
      <c r="C27" s="77"/>
      <c r="D27" s="77">
        <f>D14-D20</f>
        <v>869827.7409419995</v>
      </c>
      <c r="E27" s="78"/>
      <c r="F27" s="73"/>
      <c r="G27" s="82"/>
    </row>
    <row r="28" spans="1:7" s="69" customFormat="1" ht="24.75" customHeight="1">
      <c r="A28" s="84"/>
      <c r="B28" s="85"/>
      <c r="C28" s="86"/>
      <c r="D28" s="86"/>
      <c r="E28" s="87"/>
      <c r="F28" s="87"/>
      <c r="G28" s="88"/>
    </row>
    <row r="29" spans="1:6" ht="19.5" customHeight="1">
      <c r="A29" s="89"/>
      <c r="B29" s="89"/>
      <c r="C29" s="74"/>
      <c r="D29" s="74"/>
      <c r="E29" s="74"/>
      <c r="F29" s="74"/>
    </row>
    <row r="30" spans="1:6" ht="18.75">
      <c r="A30" s="74"/>
      <c r="B30" s="89"/>
      <c r="C30" s="74"/>
      <c r="D30" s="90"/>
      <c r="E30" s="74"/>
      <c r="F30" s="74"/>
    </row>
    <row r="31" spans="1:6" ht="11.25" customHeight="1">
      <c r="A31" s="74"/>
      <c r="B31" s="74"/>
      <c r="C31" s="74"/>
      <c r="D31" s="74"/>
      <c r="E31" s="74"/>
      <c r="F31" s="74"/>
    </row>
    <row r="32" spans="1:6" ht="18.75">
      <c r="A32" s="74"/>
      <c r="B32" s="74"/>
      <c r="C32" s="74"/>
      <c r="D32" s="74"/>
      <c r="E32" s="74"/>
      <c r="F32" s="74"/>
    </row>
    <row r="33" spans="1:6" ht="18.75">
      <c r="A33" s="74"/>
      <c r="B33" s="74"/>
      <c r="C33" s="74"/>
      <c r="D33" s="74"/>
      <c r="E33" s="74"/>
      <c r="F33" s="74"/>
    </row>
    <row r="34" spans="1:6" ht="18.75">
      <c r="A34" s="74"/>
      <c r="B34" s="74"/>
      <c r="C34" s="74"/>
      <c r="D34" s="74"/>
      <c r="E34" s="74"/>
      <c r="F34" s="74"/>
    </row>
    <row r="35" spans="1:6" ht="18.75">
      <c r="A35" s="74"/>
      <c r="B35" s="74"/>
      <c r="C35" s="74"/>
      <c r="D35" s="74"/>
      <c r="E35" s="74"/>
      <c r="F35" s="74"/>
    </row>
    <row r="36" spans="1:6" ht="18.75">
      <c r="A36" s="74"/>
      <c r="B36" s="74"/>
      <c r="C36" s="74"/>
      <c r="D36" s="74"/>
      <c r="E36" s="74"/>
      <c r="F36" s="74"/>
    </row>
    <row r="37" spans="1:6" ht="18.75">
      <c r="A37" s="74"/>
      <c r="B37" s="74"/>
      <c r="C37" s="74"/>
      <c r="D37" s="74"/>
      <c r="E37" s="74"/>
      <c r="F37" s="74"/>
    </row>
  </sheetData>
  <sheetProtection/>
  <mergeCells count="12">
    <mergeCell ref="G7:G9"/>
    <mergeCell ref="A3:F3"/>
    <mergeCell ref="D1:F1"/>
    <mergeCell ref="A4:F4"/>
    <mergeCell ref="A7:A9"/>
    <mergeCell ref="B7:B9"/>
    <mergeCell ref="C7:C9"/>
    <mergeCell ref="D7:D9"/>
    <mergeCell ref="E7:F7"/>
    <mergeCell ref="E8:E9"/>
    <mergeCell ref="A1:B1"/>
    <mergeCell ref="F8:F9"/>
  </mergeCells>
  <printOptions horizontalCentered="1"/>
  <pageMargins left="0.5" right="0.25" top="0.75" bottom="0.5" header="0.15748031496063" footer="0.1574803149606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K7" sqref="K7"/>
    </sheetView>
  </sheetViews>
  <sheetFormatPr defaultColWidth="10" defaultRowHeight="15"/>
  <cols>
    <col min="1" max="1" width="5.69921875" style="4" customWidth="1"/>
    <col min="2" max="2" width="61.69921875" style="4" customWidth="1"/>
    <col min="3" max="4" width="11.296875" style="4" customWidth="1"/>
    <col min="5" max="6" width="9.296875" style="4" customWidth="1"/>
    <col min="7" max="7" width="11.3984375" style="35" customWidth="1"/>
    <col min="8" max="16384" width="10" style="4" customWidth="1"/>
  </cols>
  <sheetData>
    <row r="1" spans="1:7" s="47" customFormat="1" ht="21" customHeight="1">
      <c r="A1" s="69" t="s">
        <v>38</v>
      </c>
      <c r="B1" s="69"/>
      <c r="C1" s="69"/>
      <c r="D1" s="181" t="s">
        <v>30</v>
      </c>
      <c r="E1" s="181"/>
      <c r="F1" s="181"/>
      <c r="G1" s="90"/>
    </row>
    <row r="2" spans="1:7" ht="21" customHeight="1">
      <c r="A2" s="93"/>
      <c r="B2" s="93"/>
      <c r="C2" s="93"/>
      <c r="D2" s="133"/>
      <c r="E2" s="133"/>
      <c r="F2" s="133"/>
      <c r="G2" s="94"/>
    </row>
    <row r="3" spans="1:7" s="36" customFormat="1" ht="21" customHeight="1">
      <c r="A3" s="180" t="s">
        <v>77</v>
      </c>
      <c r="B3" s="180"/>
      <c r="C3" s="180"/>
      <c r="D3" s="180"/>
      <c r="E3" s="180"/>
      <c r="F3" s="180"/>
      <c r="G3" s="94"/>
    </row>
    <row r="4" spans="1:7" s="36" customFormat="1" ht="21" customHeight="1">
      <c r="A4" s="178" t="s">
        <v>110</v>
      </c>
      <c r="B4" s="178"/>
      <c r="C4" s="178"/>
      <c r="D4" s="178"/>
      <c r="E4" s="178"/>
      <c r="F4" s="178"/>
      <c r="G4" s="61"/>
    </row>
    <row r="5" spans="1:7" s="36" customFormat="1" ht="21" customHeight="1">
      <c r="A5" s="92"/>
      <c r="B5" s="92"/>
      <c r="C5" s="92"/>
      <c r="D5" s="92"/>
      <c r="E5" s="92"/>
      <c r="F5" s="92"/>
      <c r="G5" s="61"/>
    </row>
    <row r="6" spans="1:7" ht="29.25" customHeight="1">
      <c r="A6" s="187"/>
      <c r="B6" s="187"/>
      <c r="C6" s="187"/>
      <c r="D6" s="37"/>
      <c r="E6" s="38"/>
      <c r="F6" s="62" t="s">
        <v>21</v>
      </c>
      <c r="G6" s="94"/>
    </row>
    <row r="7" spans="1:7" s="39" customFormat="1" ht="34.5" customHeight="1">
      <c r="A7" s="183" t="s">
        <v>25</v>
      </c>
      <c r="B7" s="184" t="s">
        <v>26</v>
      </c>
      <c r="C7" s="185" t="s">
        <v>56</v>
      </c>
      <c r="D7" s="182" t="s">
        <v>60</v>
      </c>
      <c r="E7" s="182" t="s">
        <v>34</v>
      </c>
      <c r="F7" s="182"/>
      <c r="G7" s="179" t="s">
        <v>76</v>
      </c>
    </row>
    <row r="8" spans="1:7" s="39" customFormat="1" ht="51.75" customHeight="1">
      <c r="A8" s="183"/>
      <c r="B8" s="183"/>
      <c r="C8" s="186"/>
      <c r="D8" s="182"/>
      <c r="E8" s="55" t="s">
        <v>57</v>
      </c>
      <c r="F8" s="40" t="s">
        <v>58</v>
      </c>
      <c r="G8" s="179"/>
    </row>
    <row r="9" spans="1:7" s="39" customFormat="1" ht="17.25" customHeight="1">
      <c r="A9" s="41" t="s">
        <v>0</v>
      </c>
      <c r="B9" s="42" t="s">
        <v>1</v>
      </c>
      <c r="C9" s="41">
        <v>1</v>
      </c>
      <c r="D9" s="43">
        <v>2</v>
      </c>
      <c r="E9" s="43" t="s">
        <v>9</v>
      </c>
      <c r="F9" s="43">
        <v>4</v>
      </c>
      <c r="G9" s="95">
        <v>5</v>
      </c>
    </row>
    <row r="10" spans="1:7" s="34" customFormat="1" ht="35.25" customHeight="1">
      <c r="A10" s="96"/>
      <c r="B10" s="97" t="s">
        <v>41</v>
      </c>
      <c r="C10" s="98">
        <f>C12+C34</f>
        <v>6907000</v>
      </c>
      <c r="D10" s="99">
        <f>D12+D34</f>
        <v>7467779</v>
      </c>
      <c r="E10" s="100">
        <f>D10/C10</f>
        <v>1.0811899522223831</v>
      </c>
      <c r="F10" s="100">
        <f>D10/G10</f>
        <v>1.0752134652730905</v>
      </c>
      <c r="G10" s="101">
        <f>G12+G34</f>
        <v>6945392</v>
      </c>
    </row>
    <row r="11" spans="1:10" s="34" customFormat="1" ht="31.5">
      <c r="A11" s="5"/>
      <c r="B11" s="6" t="s">
        <v>108</v>
      </c>
      <c r="C11" s="102">
        <f>C10-C26-C28</f>
        <v>6907000</v>
      </c>
      <c r="D11" s="103">
        <f>D10-D26-D28</f>
        <v>7433802</v>
      </c>
      <c r="E11" s="104">
        <f aca="true" t="shared" si="0" ref="E11:E34">D11/C11</f>
        <v>1.0762707398291589</v>
      </c>
      <c r="F11" s="104">
        <f aca="true" t="shared" si="1" ref="F11:F34">D11/G11</f>
        <v>1.0930287200430988</v>
      </c>
      <c r="G11" s="105">
        <f>G10-G26-G28-47744</f>
        <v>6801104</v>
      </c>
      <c r="J11" s="44"/>
    </row>
    <row r="12" spans="1:7" s="36" customFormat="1" ht="23.25" customHeight="1">
      <c r="A12" s="106" t="s">
        <v>5</v>
      </c>
      <c r="B12" s="107" t="s">
        <v>4</v>
      </c>
      <c r="C12" s="108">
        <f>C14+C17+C18+C19+C20+C21+C22+C23+C25+C27+C29+C30+C31+C32+C33</f>
        <v>6307000</v>
      </c>
      <c r="D12" s="109">
        <f>D14+D17+D18+D19+D20+D21+D22+D23+D25+D27+D29+D30+D31+D32+D33</f>
        <v>6717779</v>
      </c>
      <c r="E12" s="110">
        <f t="shared" si="0"/>
        <v>1.0651306484858094</v>
      </c>
      <c r="F12" s="110">
        <f t="shared" si="1"/>
        <v>1.0863221110853456</v>
      </c>
      <c r="G12" s="8">
        <f>G14+G17+G18+G19+G20+G21+G22+G23+G25+G27+G29+G30+G31+G32+G33</f>
        <v>6183966</v>
      </c>
    </row>
    <row r="13" spans="1:7" s="45" customFormat="1" ht="31.5">
      <c r="A13" s="7"/>
      <c r="B13" s="6" t="s">
        <v>109</v>
      </c>
      <c r="C13" s="111">
        <f>C12-C26-C28</f>
        <v>6307000</v>
      </c>
      <c r="D13" s="112">
        <f>D12-D26-D28</f>
        <v>6683802</v>
      </c>
      <c r="E13" s="113">
        <f t="shared" si="0"/>
        <v>1.0597434596480102</v>
      </c>
      <c r="F13" s="113">
        <f t="shared" si="1"/>
        <v>1.1066487319357092</v>
      </c>
      <c r="G13" s="114">
        <f>G12-G26-G28-47744</f>
        <v>6039678</v>
      </c>
    </row>
    <row r="14" spans="1:7" s="45" customFormat="1" ht="23.25" customHeight="1">
      <c r="A14" s="115">
        <v>1</v>
      </c>
      <c r="B14" s="115" t="s">
        <v>42</v>
      </c>
      <c r="C14" s="116">
        <f>C15+C16</f>
        <v>660000</v>
      </c>
      <c r="D14" s="117">
        <f>D15+D16</f>
        <v>540000</v>
      </c>
      <c r="E14" s="118">
        <f t="shared" si="0"/>
        <v>0.8181818181818182</v>
      </c>
      <c r="F14" s="118">
        <f t="shared" si="1"/>
        <v>0.9128545129667602</v>
      </c>
      <c r="G14" s="119">
        <f>G15+G16</f>
        <v>591551</v>
      </c>
    </row>
    <row r="15" spans="1:7" s="36" customFormat="1" ht="23.25" customHeight="1">
      <c r="A15" s="120" t="s">
        <v>43</v>
      </c>
      <c r="B15" s="121" t="s">
        <v>44</v>
      </c>
      <c r="C15" s="122">
        <v>500000</v>
      </c>
      <c r="D15" s="123">
        <v>450000</v>
      </c>
      <c r="E15" s="124">
        <f t="shared" si="0"/>
        <v>0.9</v>
      </c>
      <c r="F15" s="124">
        <f t="shared" si="1"/>
        <v>1.0039891836898611</v>
      </c>
      <c r="G15" s="46">
        <v>448212</v>
      </c>
    </row>
    <row r="16" spans="1:7" s="36" customFormat="1" ht="23.25" customHeight="1">
      <c r="A16" s="120" t="s">
        <v>45</v>
      </c>
      <c r="B16" s="121" t="s">
        <v>46</v>
      </c>
      <c r="C16" s="122">
        <v>160000</v>
      </c>
      <c r="D16" s="123">
        <v>90000</v>
      </c>
      <c r="E16" s="124">
        <f t="shared" si="0"/>
        <v>0.5625</v>
      </c>
      <c r="F16" s="124">
        <f t="shared" si="1"/>
        <v>0.6278821534962571</v>
      </c>
      <c r="G16" s="46">
        <v>143339</v>
      </c>
    </row>
    <row r="17" spans="1:7" s="36" customFormat="1" ht="23.25" customHeight="1">
      <c r="A17" s="115">
        <v>2</v>
      </c>
      <c r="B17" s="125" t="s">
        <v>47</v>
      </c>
      <c r="C17" s="116">
        <v>490000</v>
      </c>
      <c r="D17" s="117">
        <v>440000</v>
      </c>
      <c r="E17" s="118">
        <f t="shared" si="0"/>
        <v>0.8979591836734694</v>
      </c>
      <c r="F17" s="118">
        <f t="shared" si="1"/>
        <v>1.035625517812759</v>
      </c>
      <c r="G17" s="119">
        <v>424864</v>
      </c>
    </row>
    <row r="18" spans="1:7" s="36" customFormat="1" ht="23.25" customHeight="1">
      <c r="A18" s="115">
        <v>3</v>
      </c>
      <c r="B18" s="125" t="s">
        <v>48</v>
      </c>
      <c r="C18" s="116">
        <v>1233000</v>
      </c>
      <c r="D18" s="117">
        <v>1470000</v>
      </c>
      <c r="E18" s="118">
        <f t="shared" si="0"/>
        <v>1.1922141119221412</v>
      </c>
      <c r="F18" s="118">
        <f t="shared" si="1"/>
        <v>1.223947405231501</v>
      </c>
      <c r="G18" s="132">
        <v>1201032</v>
      </c>
    </row>
    <row r="19" spans="1:7" s="36" customFormat="1" ht="23.25" customHeight="1">
      <c r="A19" s="115">
        <v>4</v>
      </c>
      <c r="B19" s="115" t="s">
        <v>16</v>
      </c>
      <c r="C19" s="116">
        <v>290000</v>
      </c>
      <c r="D19" s="117">
        <v>295000</v>
      </c>
      <c r="E19" s="118">
        <f t="shared" si="0"/>
        <v>1.0172413793103448</v>
      </c>
      <c r="F19" s="118">
        <f t="shared" si="1"/>
        <v>1.208852901042072</v>
      </c>
      <c r="G19" s="119">
        <v>244033</v>
      </c>
    </row>
    <row r="20" spans="1:7" s="36" customFormat="1" ht="23.25" customHeight="1">
      <c r="A20" s="115">
        <v>5</v>
      </c>
      <c r="B20" s="125" t="s">
        <v>15</v>
      </c>
      <c r="C20" s="116">
        <v>7000</v>
      </c>
      <c r="D20" s="117">
        <v>11080</v>
      </c>
      <c r="E20" s="118">
        <f t="shared" si="0"/>
        <v>1.582857142857143</v>
      </c>
      <c r="F20" s="118">
        <f t="shared" si="1"/>
        <v>1.2338530066815145</v>
      </c>
      <c r="G20" s="119">
        <v>8980</v>
      </c>
    </row>
    <row r="21" spans="1:7" s="36" customFormat="1" ht="23.25" customHeight="1">
      <c r="A21" s="115">
        <v>6</v>
      </c>
      <c r="B21" s="115" t="s">
        <v>10</v>
      </c>
      <c r="C21" s="116">
        <v>610000</v>
      </c>
      <c r="D21" s="117">
        <v>631009</v>
      </c>
      <c r="E21" s="118">
        <f t="shared" si="0"/>
        <v>1.0344409836065573</v>
      </c>
      <c r="F21" s="118">
        <f t="shared" si="1"/>
        <v>1.1895842170253277</v>
      </c>
      <c r="G21" s="119">
        <v>530445</v>
      </c>
    </row>
    <row r="22" spans="1:7" s="45" customFormat="1" ht="23.25" customHeight="1">
      <c r="A22" s="115">
        <v>7</v>
      </c>
      <c r="B22" s="125" t="s">
        <v>11</v>
      </c>
      <c r="C22" s="116">
        <v>500000</v>
      </c>
      <c r="D22" s="117">
        <v>500000</v>
      </c>
      <c r="E22" s="118">
        <f t="shared" si="0"/>
        <v>1</v>
      </c>
      <c r="F22" s="118">
        <f t="shared" si="1"/>
        <v>1.1065913004218326</v>
      </c>
      <c r="G22" s="119">
        <v>451838</v>
      </c>
    </row>
    <row r="23" spans="1:7" s="45" customFormat="1" ht="23.25" customHeight="1">
      <c r="A23" s="115">
        <v>8</v>
      </c>
      <c r="B23" s="125" t="s">
        <v>49</v>
      </c>
      <c r="C23" s="116">
        <v>400000</v>
      </c>
      <c r="D23" s="117">
        <v>400000</v>
      </c>
      <c r="E23" s="118">
        <f t="shared" si="0"/>
        <v>1</v>
      </c>
      <c r="F23" s="118">
        <f t="shared" si="1"/>
        <v>1.0827784093985167</v>
      </c>
      <c r="G23" s="119">
        <v>369420</v>
      </c>
    </row>
    <row r="24" spans="1:7" s="45" customFormat="1" ht="23.25" customHeight="1">
      <c r="A24" s="115">
        <v>9</v>
      </c>
      <c r="B24" s="125" t="s">
        <v>106</v>
      </c>
      <c r="C24" s="116">
        <f>C25+C27+C29</f>
        <v>430000</v>
      </c>
      <c r="D24" s="117">
        <f>D25+D27+D29</f>
        <v>646000</v>
      </c>
      <c r="E24" s="118"/>
      <c r="F24" s="118"/>
      <c r="G24" s="119">
        <f>G25+G27+G29</f>
        <v>554872</v>
      </c>
    </row>
    <row r="25" spans="1:7" s="45" customFormat="1" ht="23.25" customHeight="1">
      <c r="A25" s="120" t="s">
        <v>86</v>
      </c>
      <c r="B25" s="121" t="s">
        <v>17</v>
      </c>
      <c r="C25" s="122">
        <v>200000</v>
      </c>
      <c r="D25" s="123">
        <v>340000</v>
      </c>
      <c r="E25" s="124">
        <f t="shared" si="0"/>
        <v>1.7</v>
      </c>
      <c r="F25" s="124">
        <f t="shared" si="1"/>
        <v>1.447042500489441</v>
      </c>
      <c r="G25" s="126">
        <v>234962</v>
      </c>
    </row>
    <row r="26" spans="1:7" s="57" customFormat="1" ht="23.25" customHeight="1">
      <c r="A26" s="120"/>
      <c r="B26" s="121" t="s">
        <v>74</v>
      </c>
      <c r="C26" s="122"/>
      <c r="D26" s="123">
        <v>17312</v>
      </c>
      <c r="E26" s="124"/>
      <c r="F26" s="124"/>
      <c r="G26" s="46"/>
    </row>
    <row r="27" spans="1:7" s="45" customFormat="1" ht="23.25" customHeight="1">
      <c r="A27" s="120" t="s">
        <v>87</v>
      </c>
      <c r="B27" s="121" t="s">
        <v>50</v>
      </c>
      <c r="C27" s="122">
        <v>200000</v>
      </c>
      <c r="D27" s="123">
        <v>290000</v>
      </c>
      <c r="E27" s="124">
        <f t="shared" si="0"/>
        <v>1.45</v>
      </c>
      <c r="F27" s="124">
        <f t="shared" si="1"/>
        <v>1.0274360863896606</v>
      </c>
      <c r="G27" s="46">
        <v>282256</v>
      </c>
    </row>
    <row r="28" spans="1:7" s="57" customFormat="1" ht="23.25" customHeight="1">
      <c r="A28" s="120"/>
      <c r="B28" s="121" t="s">
        <v>75</v>
      </c>
      <c r="C28" s="122"/>
      <c r="D28" s="123">
        <v>16665</v>
      </c>
      <c r="E28" s="124"/>
      <c r="F28" s="124">
        <f t="shared" si="1"/>
        <v>0.17261559496188267</v>
      </c>
      <c r="G28" s="46">
        <v>96544</v>
      </c>
    </row>
    <row r="29" spans="1:7" s="45" customFormat="1" ht="23.25" customHeight="1">
      <c r="A29" s="120" t="s">
        <v>107</v>
      </c>
      <c r="B29" s="121" t="s">
        <v>24</v>
      </c>
      <c r="C29" s="122">
        <v>30000</v>
      </c>
      <c r="D29" s="123">
        <v>16000</v>
      </c>
      <c r="E29" s="124">
        <f t="shared" si="0"/>
        <v>0.5333333333333333</v>
      </c>
      <c r="F29" s="124">
        <f t="shared" si="1"/>
        <v>0.42492165506984647</v>
      </c>
      <c r="G29" s="46">
        <v>37654</v>
      </c>
    </row>
    <row r="30" spans="1:7" s="36" customFormat="1" ht="23.25" customHeight="1">
      <c r="A30" s="115">
        <v>10</v>
      </c>
      <c r="B30" s="115" t="s">
        <v>12</v>
      </c>
      <c r="C30" s="116">
        <v>210000</v>
      </c>
      <c r="D30" s="117">
        <v>230440</v>
      </c>
      <c r="E30" s="118">
        <f t="shared" si="0"/>
        <v>1.0973333333333333</v>
      </c>
      <c r="F30" s="118">
        <f t="shared" si="1"/>
        <v>0.9518656053665326</v>
      </c>
      <c r="G30" s="119">
        <f>237305+4786+2</f>
        <v>242093</v>
      </c>
    </row>
    <row r="31" spans="1:7" s="34" customFormat="1" ht="23.25" customHeight="1">
      <c r="A31" s="115">
        <v>11</v>
      </c>
      <c r="B31" s="125" t="s">
        <v>51</v>
      </c>
      <c r="C31" s="116">
        <v>20000</v>
      </c>
      <c r="D31" s="117">
        <v>23000</v>
      </c>
      <c r="E31" s="118">
        <f t="shared" si="0"/>
        <v>1.15</v>
      </c>
      <c r="F31" s="118">
        <f t="shared" si="1"/>
        <v>1.0587856189292455</v>
      </c>
      <c r="G31" s="119">
        <v>21723</v>
      </c>
    </row>
    <row r="32" spans="1:7" s="34" customFormat="1" ht="23.25" customHeight="1">
      <c r="A32" s="115">
        <v>12</v>
      </c>
      <c r="B32" s="125" t="s">
        <v>52</v>
      </c>
      <c r="C32" s="116">
        <v>7000</v>
      </c>
      <c r="D32" s="117">
        <v>11250</v>
      </c>
      <c r="E32" s="118">
        <f t="shared" si="0"/>
        <v>1.6071428571428572</v>
      </c>
      <c r="F32" s="118">
        <f t="shared" si="1"/>
        <v>1.6991391028545537</v>
      </c>
      <c r="G32" s="119">
        <v>6621</v>
      </c>
    </row>
    <row r="33" spans="1:7" ht="23.25" customHeight="1">
      <c r="A33" s="115">
        <v>13</v>
      </c>
      <c r="B33" s="125" t="s">
        <v>53</v>
      </c>
      <c r="C33" s="116">
        <v>1450000</v>
      </c>
      <c r="D33" s="117">
        <v>1520000</v>
      </c>
      <c r="E33" s="118">
        <f t="shared" si="0"/>
        <v>1.0482758620689656</v>
      </c>
      <c r="F33" s="118">
        <f t="shared" si="1"/>
        <v>0.9892651712274828</v>
      </c>
      <c r="G33" s="119">
        <v>1536494</v>
      </c>
    </row>
    <row r="34" spans="1:7" ht="23.25" customHeight="1">
      <c r="A34" s="127" t="s">
        <v>6</v>
      </c>
      <c r="B34" s="128" t="s">
        <v>54</v>
      </c>
      <c r="C34" s="129">
        <v>600000</v>
      </c>
      <c r="D34" s="130">
        <v>750000</v>
      </c>
      <c r="E34" s="131">
        <f t="shared" si="0"/>
        <v>1.25</v>
      </c>
      <c r="F34" s="131">
        <f t="shared" si="1"/>
        <v>0.9849939455705479</v>
      </c>
      <c r="G34" s="8">
        <v>761426</v>
      </c>
    </row>
    <row r="35" spans="1:6" ht="18.75">
      <c r="A35" s="47"/>
      <c r="B35" s="48"/>
      <c r="C35" s="47"/>
      <c r="D35" s="47"/>
      <c r="E35" s="47"/>
      <c r="F35" s="47"/>
    </row>
    <row r="36" spans="1:6" ht="18.75">
      <c r="A36" s="49"/>
      <c r="B36" s="48"/>
      <c r="C36" s="47"/>
      <c r="D36" s="47"/>
      <c r="E36" s="47"/>
      <c r="F36" s="47"/>
    </row>
    <row r="37" spans="1:6" ht="18.75">
      <c r="A37" s="49"/>
      <c r="B37" s="48"/>
      <c r="C37" s="47"/>
      <c r="D37" s="47"/>
      <c r="E37" s="47"/>
      <c r="F37" s="47"/>
    </row>
  </sheetData>
  <sheetProtection/>
  <mergeCells count="10">
    <mergeCell ref="G7:G8"/>
    <mergeCell ref="A3:F3"/>
    <mergeCell ref="D1:F1"/>
    <mergeCell ref="D7:D8"/>
    <mergeCell ref="E7:F7"/>
    <mergeCell ref="A4:F4"/>
    <mergeCell ref="A7:A8"/>
    <mergeCell ref="B7:B8"/>
    <mergeCell ref="C7:C8"/>
    <mergeCell ref="A6:C6"/>
  </mergeCells>
  <printOptions horizontalCentered="1"/>
  <pageMargins left="0.5" right="0.25" top="0.5" bottom="0.25" header="0.15748031496063" footer="0.1574803149606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K13" sqref="K13"/>
    </sheetView>
  </sheetViews>
  <sheetFormatPr defaultColWidth="10" defaultRowHeight="15"/>
  <cols>
    <col min="1" max="1" width="5.69921875" style="1" customWidth="1"/>
    <col min="2" max="2" width="56.69921875" style="1" customWidth="1"/>
    <col min="3" max="4" width="11.8984375" style="1" customWidth="1"/>
    <col min="5" max="6" width="10.59765625" style="135" customWidth="1"/>
    <col min="7" max="7" width="13" style="29" hidden="1" customWidth="1"/>
    <col min="8" max="8" width="11.69921875" style="1" bestFit="1" customWidth="1"/>
    <col min="9" max="16384" width="10" style="1" customWidth="1"/>
  </cols>
  <sheetData>
    <row r="1" spans="1:7" s="139" customFormat="1" ht="21" customHeight="1">
      <c r="A1" s="158" t="s">
        <v>38</v>
      </c>
      <c r="B1" s="158"/>
      <c r="C1" s="159"/>
      <c r="D1" s="188" t="s">
        <v>31</v>
      </c>
      <c r="E1" s="188"/>
      <c r="F1" s="188"/>
      <c r="G1" s="160"/>
    </row>
    <row r="2" spans="1:6" ht="21" customHeight="1">
      <c r="A2" s="134"/>
      <c r="B2" s="134"/>
      <c r="C2" s="135"/>
      <c r="D2" s="136"/>
      <c r="E2" s="155"/>
      <c r="F2" s="155"/>
    </row>
    <row r="3" spans="1:6" ht="26.25" customHeight="1">
      <c r="A3" s="196" t="s">
        <v>105</v>
      </c>
      <c r="B3" s="196"/>
      <c r="C3" s="196"/>
      <c r="D3" s="196"/>
      <c r="E3" s="196"/>
      <c r="F3" s="196"/>
    </row>
    <row r="4" spans="1:6" ht="19.5" customHeight="1">
      <c r="A4" s="195" t="s">
        <v>110</v>
      </c>
      <c r="B4" s="195"/>
      <c r="C4" s="195"/>
      <c r="D4" s="195"/>
      <c r="E4" s="195"/>
      <c r="F4" s="195"/>
    </row>
    <row r="5" spans="1:6" ht="19.5" customHeight="1">
      <c r="A5" s="137"/>
      <c r="B5" s="137"/>
      <c r="C5" s="137"/>
      <c r="D5" s="137"/>
      <c r="E5" s="137"/>
      <c r="F5" s="137"/>
    </row>
    <row r="6" spans="1:6" ht="28.5" customHeight="1">
      <c r="A6" s="138"/>
      <c r="B6" s="138"/>
      <c r="C6" s="139"/>
      <c r="D6" s="197" t="s">
        <v>21</v>
      </c>
      <c r="E6" s="197"/>
      <c r="F6" s="197"/>
    </row>
    <row r="7" spans="1:7" s="141" customFormat="1" ht="37.5" customHeight="1">
      <c r="A7" s="190" t="s">
        <v>25</v>
      </c>
      <c r="B7" s="189" t="s">
        <v>26</v>
      </c>
      <c r="C7" s="191" t="s">
        <v>56</v>
      </c>
      <c r="D7" s="193" t="s">
        <v>73</v>
      </c>
      <c r="E7" s="198" t="s">
        <v>34</v>
      </c>
      <c r="F7" s="199"/>
      <c r="G7" s="140"/>
    </row>
    <row r="8" spans="1:7" s="141" customFormat="1" ht="49.5" customHeight="1">
      <c r="A8" s="190"/>
      <c r="B8" s="190"/>
      <c r="C8" s="192"/>
      <c r="D8" s="194"/>
      <c r="E8" s="56" t="s">
        <v>27</v>
      </c>
      <c r="F8" s="2" t="s">
        <v>28</v>
      </c>
      <c r="G8" s="140"/>
    </row>
    <row r="9" spans="1:7" s="3" customFormat="1" ht="16.5" customHeight="1">
      <c r="A9" s="26" t="s">
        <v>0</v>
      </c>
      <c r="B9" s="27" t="s">
        <v>1</v>
      </c>
      <c r="C9" s="26">
        <v>1</v>
      </c>
      <c r="D9" s="26">
        <f>C9+1</f>
        <v>2</v>
      </c>
      <c r="E9" s="28" t="s">
        <v>9</v>
      </c>
      <c r="F9" s="26">
        <v>4</v>
      </c>
      <c r="G9" s="30" t="s">
        <v>104</v>
      </c>
    </row>
    <row r="10" spans="1:8" s="146" customFormat="1" ht="24.75" customHeight="1">
      <c r="A10" s="31"/>
      <c r="B10" s="31" t="s">
        <v>78</v>
      </c>
      <c r="C10" s="142">
        <v>8445500</v>
      </c>
      <c r="D10" s="142">
        <v>9475444.787939</v>
      </c>
      <c r="E10" s="143">
        <f>D10/C10</f>
        <v>1.1219519019524007</v>
      </c>
      <c r="F10" s="143">
        <f>D10/G10</f>
        <v>1.3220045347153127</v>
      </c>
      <c r="G10" s="144">
        <v>7167482.818037</v>
      </c>
      <c r="H10" s="145"/>
    </row>
    <row r="11" spans="1:7" s="139" customFormat="1" ht="38.25" customHeight="1">
      <c r="A11" s="9"/>
      <c r="B11" s="10" t="s">
        <v>79</v>
      </c>
      <c r="C11" s="147">
        <v>8445500</v>
      </c>
      <c r="D11" s="147">
        <v>9441467.787939</v>
      </c>
      <c r="E11" s="148">
        <f aca="true" t="shared" si="0" ref="E11:E41">D11/C11</f>
        <v>1.11792881273329</v>
      </c>
      <c r="F11" s="148">
        <f aca="true" t="shared" si="1" ref="F11:F41">D11/G11</f>
        <v>1.3443267086844064</v>
      </c>
      <c r="G11" s="149">
        <v>7023194.381951</v>
      </c>
    </row>
    <row r="12" spans="1:7" s="139" customFormat="1" ht="24.75" customHeight="1">
      <c r="A12" s="9" t="s">
        <v>0</v>
      </c>
      <c r="B12" s="10" t="s">
        <v>80</v>
      </c>
      <c r="C12" s="147">
        <v>7190073</v>
      </c>
      <c r="D12" s="147">
        <v>8222012.455825</v>
      </c>
      <c r="E12" s="148">
        <f t="shared" si="0"/>
        <v>1.1435228064895864</v>
      </c>
      <c r="F12" s="148">
        <f t="shared" si="1"/>
        <v>1.212198912101577</v>
      </c>
      <c r="G12" s="149">
        <v>6782725.486505</v>
      </c>
    </row>
    <row r="13" spans="1:7" s="139" customFormat="1" ht="41.25" customHeight="1">
      <c r="A13" s="9"/>
      <c r="B13" s="10" t="s">
        <v>81</v>
      </c>
      <c r="C13" s="150">
        <v>7190073</v>
      </c>
      <c r="D13" s="150">
        <v>8188035.455825</v>
      </c>
      <c r="E13" s="151">
        <f t="shared" si="0"/>
        <v>1.1387972633692314</v>
      </c>
      <c r="F13" s="151">
        <f t="shared" si="1"/>
        <v>1.233428199083125</v>
      </c>
      <c r="G13" s="149">
        <v>6638437.050419</v>
      </c>
    </row>
    <row r="14" spans="1:7" s="162" customFormat="1" ht="19.5">
      <c r="A14" s="9" t="s">
        <v>5</v>
      </c>
      <c r="B14" s="11" t="s">
        <v>3</v>
      </c>
      <c r="C14" s="147">
        <v>2177090</v>
      </c>
      <c r="D14" s="147">
        <v>2872310</v>
      </c>
      <c r="E14" s="148">
        <f t="shared" si="0"/>
        <v>1.3193345245258579</v>
      </c>
      <c r="F14" s="148">
        <f t="shared" si="1"/>
        <v>1.2718245176404617</v>
      </c>
      <c r="G14" s="161">
        <v>2258416.9122079997</v>
      </c>
    </row>
    <row r="15" spans="1:7" s="139" customFormat="1" ht="33.75" customHeight="1">
      <c r="A15" s="12"/>
      <c r="B15" s="13" t="s">
        <v>82</v>
      </c>
      <c r="C15" s="150">
        <v>2177090</v>
      </c>
      <c r="D15" s="150">
        <v>2838333</v>
      </c>
      <c r="E15" s="151">
        <f t="shared" si="0"/>
        <v>1.3037279120293603</v>
      </c>
      <c r="F15" s="151">
        <f t="shared" si="1"/>
        <v>1.3425546422828694</v>
      </c>
      <c r="G15" s="149">
        <v>2114128.4761220003</v>
      </c>
    </row>
    <row r="16" spans="1:7" s="139" customFormat="1" ht="18.75">
      <c r="A16" s="18">
        <v>1</v>
      </c>
      <c r="B16" s="15" t="s">
        <v>83</v>
      </c>
      <c r="C16" s="150">
        <v>2137090</v>
      </c>
      <c r="D16" s="150">
        <v>2790160</v>
      </c>
      <c r="E16" s="151">
        <f t="shared" si="0"/>
        <v>1.305588440355811</v>
      </c>
      <c r="F16" s="151">
        <f t="shared" si="1"/>
        <v>1.3234039252846812</v>
      </c>
      <c r="G16" s="149">
        <v>2108320.783014</v>
      </c>
    </row>
    <row r="17" spans="1:7" ht="18.75">
      <c r="A17" s="18">
        <v>2</v>
      </c>
      <c r="B17" s="20" t="s">
        <v>84</v>
      </c>
      <c r="C17" s="149">
        <v>40000</v>
      </c>
      <c r="D17" s="149">
        <v>60150</v>
      </c>
      <c r="E17" s="151">
        <f t="shared" si="0"/>
        <v>1.50375</v>
      </c>
      <c r="F17" s="151">
        <f t="shared" si="1"/>
        <v>0.7326776620352043</v>
      </c>
      <c r="G17" s="150">
        <v>82096.129194</v>
      </c>
    </row>
    <row r="18" spans="1:7" ht="31.5">
      <c r="A18" s="18">
        <v>3</v>
      </c>
      <c r="B18" s="20" t="s">
        <v>85</v>
      </c>
      <c r="C18" s="149"/>
      <c r="D18" s="149">
        <v>22000</v>
      </c>
      <c r="E18" s="151"/>
      <c r="F18" s="151">
        <f t="shared" si="1"/>
        <v>0.3235294117647059</v>
      </c>
      <c r="G18" s="150">
        <v>68000</v>
      </c>
    </row>
    <row r="19" spans="1:7" s="134" customFormat="1" ht="15.75">
      <c r="A19" s="9" t="s">
        <v>6</v>
      </c>
      <c r="B19" s="11" t="s">
        <v>2</v>
      </c>
      <c r="C19" s="147">
        <v>4793507</v>
      </c>
      <c r="D19" s="147">
        <v>5324022.455825</v>
      </c>
      <c r="E19" s="148">
        <f t="shared" si="0"/>
        <v>1.1106737626178496</v>
      </c>
      <c r="F19" s="148">
        <f t="shared" si="1"/>
        <v>1.1770195131231886</v>
      </c>
      <c r="G19" s="147">
        <v>4523308.574297001</v>
      </c>
    </row>
    <row r="20" spans="1:7" s="154" customFormat="1" ht="15.75">
      <c r="A20" s="21"/>
      <c r="B20" s="17" t="s">
        <v>20</v>
      </c>
      <c r="C20" s="152"/>
      <c r="D20" s="152"/>
      <c r="E20" s="153"/>
      <c r="F20" s="153"/>
      <c r="G20" s="152"/>
    </row>
    <row r="21" spans="1:7" ht="15.75">
      <c r="A21" s="18">
        <v>1</v>
      </c>
      <c r="B21" s="19" t="s">
        <v>36</v>
      </c>
      <c r="C21" s="150">
        <v>649990</v>
      </c>
      <c r="D21" s="150">
        <v>756865</v>
      </c>
      <c r="E21" s="151">
        <f t="shared" si="0"/>
        <v>1.1644256065477931</v>
      </c>
      <c r="F21" s="151">
        <f t="shared" si="1"/>
        <v>1.3486065371340732</v>
      </c>
      <c r="G21" s="150">
        <v>561220.029089</v>
      </c>
    </row>
    <row r="22" spans="1:7" ht="15.75">
      <c r="A22" s="18">
        <v>2</v>
      </c>
      <c r="B22" s="19" t="s">
        <v>88</v>
      </c>
      <c r="C22" s="150">
        <v>99500</v>
      </c>
      <c r="D22" s="150">
        <v>107816</v>
      </c>
      <c r="E22" s="151">
        <f t="shared" si="0"/>
        <v>1.083577889447236</v>
      </c>
      <c r="F22" s="151">
        <f t="shared" si="1"/>
        <v>1.2273305210107954</v>
      </c>
      <c r="G22" s="150">
        <v>87845.937304</v>
      </c>
    </row>
    <row r="23" spans="1:7" ht="15.75">
      <c r="A23" s="18">
        <v>3</v>
      </c>
      <c r="B23" s="20" t="s">
        <v>89</v>
      </c>
      <c r="C23" s="150">
        <v>2006704</v>
      </c>
      <c r="D23" s="150">
        <v>2090881</v>
      </c>
      <c r="E23" s="151">
        <f t="shared" si="0"/>
        <v>1.0419478906704727</v>
      </c>
      <c r="F23" s="151">
        <f t="shared" si="1"/>
        <v>1.1449700376003307</v>
      </c>
      <c r="G23" s="150">
        <v>1826144.72985</v>
      </c>
    </row>
    <row r="24" spans="1:7" ht="15.75">
      <c r="A24" s="16" t="s">
        <v>86</v>
      </c>
      <c r="B24" s="17" t="s">
        <v>90</v>
      </c>
      <c r="C24" s="150">
        <v>1858600</v>
      </c>
      <c r="D24" s="150">
        <v>1929690</v>
      </c>
      <c r="E24" s="151">
        <f t="shared" si="0"/>
        <v>1.0382492198428925</v>
      </c>
      <c r="F24" s="151">
        <f t="shared" si="1"/>
        <v>1.131857083052274</v>
      </c>
      <c r="G24" s="150">
        <v>1704888.389969</v>
      </c>
    </row>
    <row r="25" spans="1:7" ht="15.75">
      <c r="A25" s="16" t="s">
        <v>87</v>
      </c>
      <c r="B25" s="17" t="s">
        <v>91</v>
      </c>
      <c r="C25" s="150">
        <v>148104</v>
      </c>
      <c r="D25" s="150">
        <v>161191</v>
      </c>
      <c r="E25" s="151">
        <f t="shared" si="0"/>
        <v>1.0883635823475395</v>
      </c>
      <c r="F25" s="151">
        <f t="shared" si="1"/>
        <v>1.3293408011341226</v>
      </c>
      <c r="G25" s="150">
        <v>121256.339881</v>
      </c>
    </row>
    <row r="26" spans="1:7" ht="15.75">
      <c r="A26" s="18">
        <v>4</v>
      </c>
      <c r="B26" s="19" t="s">
        <v>92</v>
      </c>
      <c r="C26" s="150">
        <v>399426</v>
      </c>
      <c r="D26" s="150">
        <v>459275</v>
      </c>
      <c r="E26" s="151">
        <f t="shared" si="0"/>
        <v>1.1498375168366606</v>
      </c>
      <c r="F26" s="151">
        <f t="shared" si="1"/>
        <v>1.0425588911852401</v>
      </c>
      <c r="G26" s="150">
        <v>440526.673249</v>
      </c>
    </row>
    <row r="27" spans="1:7" ht="15.75">
      <c r="A27" s="18">
        <v>5</v>
      </c>
      <c r="B27" s="19" t="s">
        <v>93</v>
      </c>
      <c r="C27" s="150">
        <v>83484</v>
      </c>
      <c r="D27" s="150">
        <v>86534.385025</v>
      </c>
      <c r="E27" s="151">
        <f t="shared" si="0"/>
        <v>1.0365385585860762</v>
      </c>
      <c r="F27" s="151">
        <f t="shared" si="1"/>
        <v>1.4741690559541532</v>
      </c>
      <c r="G27" s="150">
        <v>58700.448687</v>
      </c>
    </row>
    <row r="28" spans="1:7" ht="15.75">
      <c r="A28" s="18">
        <v>6</v>
      </c>
      <c r="B28" s="19" t="s">
        <v>94</v>
      </c>
      <c r="C28" s="150">
        <v>30750</v>
      </c>
      <c r="D28" s="150">
        <v>31825</v>
      </c>
      <c r="E28" s="151">
        <f t="shared" si="0"/>
        <v>1.034959349593496</v>
      </c>
      <c r="F28" s="151">
        <f t="shared" si="1"/>
        <v>1.199889161202981</v>
      </c>
      <c r="G28" s="150">
        <v>26523.283174</v>
      </c>
    </row>
    <row r="29" spans="1:7" ht="15.75">
      <c r="A29" s="18">
        <v>7</v>
      </c>
      <c r="B29" s="19" t="s">
        <v>35</v>
      </c>
      <c r="C29" s="150">
        <v>32900</v>
      </c>
      <c r="D29" s="150">
        <v>40040</v>
      </c>
      <c r="E29" s="151">
        <f t="shared" si="0"/>
        <v>1.2170212765957447</v>
      </c>
      <c r="F29" s="151">
        <f t="shared" si="1"/>
        <v>1.3680005568448317</v>
      </c>
      <c r="G29" s="150">
        <v>29268.993934</v>
      </c>
    </row>
    <row r="30" spans="1:7" ht="15.75">
      <c r="A30" s="18">
        <v>8</v>
      </c>
      <c r="B30" s="19" t="s">
        <v>95</v>
      </c>
      <c r="C30" s="150">
        <v>31000</v>
      </c>
      <c r="D30" s="150">
        <v>33601.0708</v>
      </c>
      <c r="E30" s="151">
        <f t="shared" si="0"/>
        <v>1.0839055096774195</v>
      </c>
      <c r="F30" s="151">
        <f t="shared" si="1"/>
        <v>1.3663067683264303</v>
      </c>
      <c r="G30" s="150">
        <v>24592.625594</v>
      </c>
    </row>
    <row r="31" spans="1:7" ht="15.75">
      <c r="A31" s="18">
        <v>9</v>
      </c>
      <c r="B31" s="19" t="s">
        <v>96</v>
      </c>
      <c r="C31" s="150">
        <v>237209</v>
      </c>
      <c r="D31" s="150">
        <v>297024</v>
      </c>
      <c r="E31" s="151">
        <f t="shared" si="0"/>
        <v>1.25216159589223</v>
      </c>
      <c r="F31" s="151">
        <f t="shared" si="1"/>
        <v>1.2588799496178207</v>
      </c>
      <c r="G31" s="150">
        <v>235943.069941</v>
      </c>
    </row>
    <row r="32" spans="1:7" s="134" customFormat="1" ht="15.75">
      <c r="A32" s="22" t="s">
        <v>13</v>
      </c>
      <c r="B32" s="23" t="s">
        <v>37</v>
      </c>
      <c r="C32" s="147">
        <v>400</v>
      </c>
      <c r="D32" s="147">
        <v>400</v>
      </c>
      <c r="E32" s="148">
        <f t="shared" si="0"/>
        <v>1</v>
      </c>
      <c r="F32" s="148"/>
      <c r="G32" s="147"/>
    </row>
    <row r="33" spans="1:7" s="134" customFormat="1" ht="15.75">
      <c r="A33" s="9" t="s">
        <v>14</v>
      </c>
      <c r="B33" s="11" t="s">
        <v>97</v>
      </c>
      <c r="C33" s="147">
        <v>1000</v>
      </c>
      <c r="D33" s="147">
        <v>1000</v>
      </c>
      <c r="E33" s="148">
        <f t="shared" si="0"/>
        <v>1</v>
      </c>
      <c r="F33" s="148">
        <f t="shared" si="1"/>
        <v>1</v>
      </c>
      <c r="G33" s="147">
        <v>1000</v>
      </c>
    </row>
    <row r="34" spans="1:7" s="134" customFormat="1" ht="15.75">
      <c r="A34" s="9" t="s">
        <v>18</v>
      </c>
      <c r="B34" s="11" t="s">
        <v>22</v>
      </c>
      <c r="C34" s="147">
        <v>168000</v>
      </c>
      <c r="D34" s="147">
        <v>0</v>
      </c>
      <c r="E34" s="148">
        <f t="shared" si="0"/>
        <v>0</v>
      </c>
      <c r="F34" s="148"/>
      <c r="G34" s="147"/>
    </row>
    <row r="35" spans="1:7" s="134" customFormat="1" ht="15.75">
      <c r="A35" s="22" t="s">
        <v>19</v>
      </c>
      <c r="B35" s="23" t="s">
        <v>23</v>
      </c>
      <c r="C35" s="147">
        <v>50076</v>
      </c>
      <c r="D35" s="147">
        <v>0</v>
      </c>
      <c r="E35" s="148">
        <f t="shared" si="0"/>
        <v>0</v>
      </c>
      <c r="F35" s="148"/>
      <c r="G35" s="147"/>
    </row>
    <row r="36" spans="1:7" s="134" customFormat="1" ht="15.75">
      <c r="A36" s="22" t="s">
        <v>98</v>
      </c>
      <c r="B36" s="23" t="s">
        <v>99</v>
      </c>
      <c r="C36" s="147">
        <v>0</v>
      </c>
      <c r="D36" s="147">
        <v>24280</v>
      </c>
      <c r="E36" s="148"/>
      <c r="F36" s="148"/>
      <c r="G36" s="147"/>
    </row>
    <row r="37" spans="1:7" s="134" customFormat="1" ht="15.75">
      <c r="A37" s="22" t="s">
        <v>1</v>
      </c>
      <c r="B37" s="25" t="s">
        <v>100</v>
      </c>
      <c r="C37" s="147">
        <v>1255427</v>
      </c>
      <c r="D37" s="147">
        <v>1253432.3321139999</v>
      </c>
      <c r="E37" s="148">
        <f t="shared" si="0"/>
        <v>0.9984111637825217</v>
      </c>
      <c r="F37" s="148">
        <f t="shared" si="1"/>
        <v>3.257721762242113</v>
      </c>
      <c r="G37" s="147">
        <v>384757.331532</v>
      </c>
    </row>
    <row r="38" spans="1:7" s="134" customFormat="1" ht="15.75">
      <c r="A38" s="22" t="s">
        <v>5</v>
      </c>
      <c r="B38" s="23" t="s">
        <v>101</v>
      </c>
      <c r="C38" s="147">
        <v>91555</v>
      </c>
      <c r="D38" s="147">
        <v>105319.5</v>
      </c>
      <c r="E38" s="148">
        <f t="shared" si="0"/>
        <v>1.15034132488668</v>
      </c>
      <c r="F38" s="148">
        <f t="shared" si="1"/>
        <v>1.1739748631543594</v>
      </c>
      <c r="G38" s="147">
        <v>89711.88677499999</v>
      </c>
    </row>
    <row r="39" spans="1:7" ht="15.75">
      <c r="A39" s="14">
        <v>1</v>
      </c>
      <c r="B39" s="24" t="s">
        <v>102</v>
      </c>
      <c r="C39" s="150">
        <v>20255</v>
      </c>
      <c r="D39" s="150">
        <v>25554.5</v>
      </c>
      <c r="E39" s="151">
        <f t="shared" si="0"/>
        <v>1.2616391014564305</v>
      </c>
      <c r="F39" s="151">
        <f t="shared" si="1"/>
        <v>1.0206166598169122</v>
      </c>
      <c r="G39" s="150">
        <v>25038.294009999998</v>
      </c>
    </row>
    <row r="40" spans="1:7" ht="15.75">
      <c r="A40" s="14">
        <v>2</v>
      </c>
      <c r="B40" s="24" t="s">
        <v>103</v>
      </c>
      <c r="C40" s="150">
        <v>71300</v>
      </c>
      <c r="D40" s="150">
        <v>79765</v>
      </c>
      <c r="E40" s="151">
        <f t="shared" si="0"/>
        <v>1.1187237026647967</v>
      </c>
      <c r="F40" s="151">
        <f t="shared" si="1"/>
        <v>1.2335908224167236</v>
      </c>
      <c r="G40" s="150">
        <v>64660.824765</v>
      </c>
    </row>
    <row r="41" spans="1:7" s="134" customFormat="1" ht="15.75">
      <c r="A41" s="32" t="s">
        <v>6</v>
      </c>
      <c r="B41" s="33" t="s">
        <v>67</v>
      </c>
      <c r="C41" s="163">
        <v>1163872</v>
      </c>
      <c r="D41" s="163">
        <v>1148112.8321139999</v>
      </c>
      <c r="E41" s="164">
        <f t="shared" si="0"/>
        <v>0.9864597070072997</v>
      </c>
      <c r="F41" s="164">
        <f t="shared" si="1"/>
        <v>3.8913084493122336</v>
      </c>
      <c r="G41" s="147">
        <v>295045.44475699996</v>
      </c>
    </row>
  </sheetData>
  <sheetProtection/>
  <mergeCells count="9">
    <mergeCell ref="D1:F1"/>
    <mergeCell ref="B7:B8"/>
    <mergeCell ref="C7:C8"/>
    <mergeCell ref="D7:D8"/>
    <mergeCell ref="A4:F4"/>
    <mergeCell ref="A3:F3"/>
    <mergeCell ref="D6:F6"/>
    <mergeCell ref="E7:F7"/>
    <mergeCell ref="A7:A8"/>
  </mergeCells>
  <printOptions horizontalCentered="1"/>
  <pageMargins left="0.5" right="0.25" top="0.5" bottom="0.25" header="0.15748031496063" footer="0.15748031496063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Phong Le Anh</cp:lastModifiedBy>
  <cp:lastPrinted>2018-12-02T02:09:25Z</cp:lastPrinted>
  <dcterms:created xsi:type="dcterms:W3CDTF">2002-06-06T06:34:24Z</dcterms:created>
  <dcterms:modified xsi:type="dcterms:W3CDTF">2018-12-07T08:15:17Z</dcterms:modified>
  <cp:category/>
  <cp:version/>
  <cp:contentType/>
  <cp:contentStatus/>
</cp:coreProperties>
</file>