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HAM" sheetId="3" r:id="rId1"/>
  </sheets>
  <definedNames>
    <definedName name="_xlnm.Print_Titles" localSheetId="0">THAM!$6:$7</definedName>
  </definedNames>
  <calcPr calcId="162913"/>
</workbook>
</file>

<file path=xl/calcChain.xml><?xml version="1.0" encoding="utf-8"?>
<calcChain xmlns="http://schemas.openxmlformats.org/spreadsheetml/2006/main">
  <c r="H29" i="3" l="1"/>
  <c r="M25" i="3"/>
  <c r="J18" i="3"/>
  <c r="J27" i="3" l="1"/>
  <c r="J26" i="3"/>
  <c r="G26" i="3" s="1"/>
  <c r="J25" i="3"/>
  <c r="K24" i="3"/>
  <c r="G24" i="3" s="1"/>
  <c r="J8" i="3"/>
  <c r="I22" i="3"/>
  <c r="H17" i="3"/>
  <c r="G17" i="3" s="1"/>
  <c r="J28" i="3"/>
  <c r="J19" i="3"/>
  <c r="G25" i="3" l="1"/>
  <c r="H23" i="3"/>
  <c r="G23" i="3" s="1"/>
  <c r="H22" i="3"/>
  <c r="M29" i="3" l="1"/>
  <c r="H10" i="3"/>
  <c r="G10" i="3" s="1"/>
  <c r="M30" i="3" l="1"/>
  <c r="M8" i="3"/>
  <c r="G29" i="3" l="1"/>
  <c r="H20" i="3"/>
  <c r="G20" i="3" s="1"/>
  <c r="G19" i="3" s="1"/>
  <c r="H21" i="3"/>
  <c r="I19" i="3"/>
  <c r="H11" i="3"/>
  <c r="H12" i="3"/>
  <c r="G12" i="3" s="1"/>
  <c r="H13" i="3"/>
  <c r="G13" i="3" s="1"/>
  <c r="H14" i="3"/>
  <c r="G14" i="3" s="1"/>
  <c r="H15" i="3"/>
  <c r="G15" i="3" s="1"/>
  <c r="H16" i="3"/>
  <c r="G16" i="3" s="1"/>
  <c r="H9" i="3"/>
  <c r="G9" i="3" s="1"/>
  <c r="G11" i="3" l="1"/>
  <c r="H8" i="3"/>
  <c r="H19" i="3"/>
  <c r="K19" i="3"/>
  <c r="I21" i="3" l="1"/>
  <c r="K21" i="3"/>
  <c r="H28" i="3" l="1"/>
  <c r="K8" i="3" l="1"/>
  <c r="G27" i="3"/>
  <c r="I28" i="3"/>
  <c r="K28" i="3"/>
  <c r="G18" i="3"/>
  <c r="K30" i="3" l="1"/>
  <c r="H30" i="3"/>
  <c r="I8" i="3"/>
  <c r="G8" i="3" s="1"/>
  <c r="G28" i="3"/>
  <c r="I30" i="3" l="1"/>
  <c r="G22" i="3"/>
  <c r="G21" i="3" s="1"/>
  <c r="G30" i="3" s="1"/>
  <c r="J21" i="3"/>
  <c r="J30" i="3" s="1"/>
</calcChain>
</file>

<file path=xl/sharedStrings.xml><?xml version="1.0" encoding="utf-8"?>
<sst xmlns="http://schemas.openxmlformats.org/spreadsheetml/2006/main" count="65" uniqueCount="52">
  <si>
    <t>STT</t>
  </si>
  <si>
    <t>Tên thiết bị</t>
  </si>
  <si>
    <t>Thông số kỹ thuật</t>
  </si>
  <si>
    <t>I</t>
  </si>
  <si>
    <t>ĐVT</t>
  </si>
  <si>
    <t>Đơn giá</t>
  </si>
  <si>
    <t>II</t>
  </si>
  <si>
    <t>UBND TỈNH TÂY NINH</t>
  </si>
  <si>
    <t>SỞ TÀI CHÍNH</t>
  </si>
  <si>
    <t>Cái</t>
  </si>
  <si>
    <t>ĐVT: Đồng</t>
  </si>
  <si>
    <t>Nguồn trích NHCS</t>
  </si>
  <si>
    <t>Nguồn
Phí TTQT</t>
  </si>
  <si>
    <t>Tổng cộng</t>
  </si>
  <si>
    <t>III</t>
  </si>
  <si>
    <t>CỘNG HÒA XÃ HỘI CHỦ NGHĨA VIỆT NAM</t>
  </si>
  <si>
    <t>Độc lập - Tự do - Hạnh phúc</t>
  </si>
  <si>
    <t>Chia ra các nguồn kinh phí như sau:</t>
  </si>
  <si>
    <t>Số
lượng</t>
  </si>
  <si>
    <t>Mua sắm thiết bị Tin học</t>
  </si>
  <si>
    <t>Sửa chữa khác tại cơ quan</t>
  </si>
  <si>
    <t>DỰ TOÁN KINH PHÍ MUA SẮM, SỬA CHỮA NĂM 2022</t>
  </si>
  <si>
    <t>cái</t>
  </si>
  <si>
    <t>Thùng cáp mạng cat 5e, 6e</t>
  </si>
  <si>
    <t>thùng</t>
  </si>
  <si>
    <t>Đầu chụp RJ45</t>
  </si>
  <si>
    <t>hộp</t>
  </si>
  <si>
    <t>Đầu RJ45</t>
  </si>
  <si>
    <t xml:space="preserve">Bộ tua vít nhiều đầu sửa chữa chuyên nghiệp </t>
  </si>
  <si>
    <t>bộ</t>
  </si>
  <si>
    <t>Túi xách</t>
  </si>
  <si>
    <t xml:space="preserve">USB Wifi </t>
  </si>
  <si>
    <t>Sửa chữa, bảo dưỡng xe ô tô</t>
  </si>
  <si>
    <t>Lần</t>
  </si>
  <si>
    <t>Tủ đựng tài liệu</t>
  </si>
  <si>
    <t>Lợp tủ gỗ, sửa ổ khóa, …</t>
  </si>
  <si>
    <t>IV</t>
  </si>
  <si>
    <t>Tổng cộng: (I) + (II) + (III) + (IV):</t>
  </si>
  <si>
    <t>Bộ chuyển mạch cho Phòng máy chủ Sở Tài chính (KVM Switch)</t>
  </si>
  <si>
    <t>Đĩa cứng SSD</t>
  </si>
  <si>
    <t>Máy in phun (laser) 2 mặt</t>
  </si>
  <si>
    <t>Máy lọc nước nóng, lạnh</t>
  </si>
  <si>
    <t>Mua sắm tủ, máy lọc nước, …</t>
  </si>
  <si>
    <t>Nguồn trích thu hồi sau thanh tra</t>
  </si>
  <si>
    <t>Máy quét tài liệu HP Scanjet Enterprise Flow 7500</t>
  </si>
  <si>
    <t>01 điện thoại bàn</t>
  </si>
  <si>
    <t>Thay mới 02 ổ khóa</t>
  </si>
  <si>
    <t>Dán decal màu tối cửa sau P. Thanh tra</t>
  </si>
  <si>
    <t>Nguồn
KP MSSC</t>
  </si>
  <si>
    <r>
      <rPr>
        <b/>
        <i/>
        <u/>
        <sz val="14"/>
        <color theme="1"/>
        <rFont val="Times New Roman"/>
        <family val="1"/>
      </rPr>
      <t>* Ghi chú:</t>
    </r>
    <r>
      <rPr>
        <sz val="14"/>
        <color theme="1"/>
        <rFont val="Times New Roman"/>
        <family val="1"/>
      </rPr>
      <t xml:space="preserve"> Tổng dự toán kinh phí mua sắm, sửa chữa năm 2022 là 183.800.000 đồng. Trong đó, sử dụng từ các nguồn kinh phí như sau:
- Kinh phí tự chủ: 15.000.000 đồng.
- Kinh phí mua sắm sữa chữa: 90.000.000 đồng.
- Kinh phí trích từ nguồn ủy thác qua NHCS: 9.000.000 đồng.
- Kinh phí thẩm tra phê duyệt quyết toán: 30.000.000 đồng.
- Kinh phí trích thu hồi sau thanh tra: 39.800.000 đồng.</t>
    </r>
  </si>
  <si>
    <t>(Viết bằng chữ: Một trăm tám mươi ba triệu, tám trăm ngàn đồng)./.</t>
  </si>
  <si>
    <t>Máy in, máy photocopy, điện, nước, máy lạnh,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</si>
</sst>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sz val="14"/>
      <color rgb="FF0000CC"/>
      <name val="Times New Roman"/>
      <family val="1"/>
    </font>
    <font>
      <sz val="13"/>
      <name val="Times New Roman"/>
      <family val="1"/>
    </font>
    <font>
      <b/>
      <sz val="13.5"/>
      <color rgb="FF0000CC"/>
      <name val="Times New Roman"/>
      <family val="1"/>
    </font>
    <font>
      <sz val="13.5"/>
      <name val="Times New Roman"/>
      <family val="1"/>
    </font>
    <font>
      <b/>
      <sz val="14"/>
      <name val="Times New Roman"/>
      <family val="1"/>
    </font>
    <font>
      <b/>
      <sz val="13.5"/>
      <color theme="9" tint="-0.499984740745262"/>
      <name val="Times New Roman"/>
      <family val="1"/>
    </font>
    <font>
      <b/>
      <u/>
      <sz val="13.5"/>
      <color theme="9" tint="-0.499984740745262"/>
      <name val="Times New Roman"/>
      <family val="1"/>
    </font>
    <font>
      <sz val="14"/>
      <color theme="9" tint="-0.499984740745262"/>
      <name val="Times New Roman"/>
      <family val="1"/>
    </font>
    <font>
      <b/>
      <i/>
      <sz val="13.5"/>
      <color theme="9" tint="-0.499984740745262"/>
      <name val="Times New Roman"/>
      <family val="1"/>
    </font>
    <font>
      <sz val="13.5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rgb="FF0000CC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 vertical="center"/>
    </xf>
    <xf numFmtId="3" fontId="8" fillId="0" borderId="3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top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/>
    </xf>
    <xf numFmtId="3" fontId="11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3" fontId="12" fillId="0" borderId="0" xfId="0" applyNumberFormat="1" applyFont="1" applyAlignment="1">
      <alignment horizontal="center"/>
    </xf>
    <xf numFmtId="3" fontId="15" fillId="0" borderId="4" xfId="0" applyNumberFormat="1" applyFont="1" applyBorder="1" applyAlignment="1">
      <alignment horizontal="right" vertical="center"/>
    </xf>
    <xf numFmtId="3" fontId="14" fillId="0" borderId="4" xfId="0" applyNumberFormat="1" applyFont="1" applyBorder="1" applyAlignment="1">
      <alignment vertical="center"/>
    </xf>
    <xf numFmtId="3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1047750</xdr:colOff>
      <xdr:row>3</xdr:row>
      <xdr:rowOff>28575</xdr:rowOff>
    </xdr:from>
    <xdr:to>
      <xdr:col>1</xdr:col>
      <xdr:colOff>1743075</xdr:colOff>
      <xdr:row>3</xdr:row>
      <xdr:rowOff>28575</xdr:rowOff>
    </xdr:to>
    <xdr:cxnSp macro="">
      <xdr:nvCxnSpPr>
        <xdr:cNvPr id="2" name="Straight Connector 1"/>
        <xdr:cNvCxnSpPr/>
      </xdr:nvCxnSpPr>
      <xdr:spPr>
        <a:xfrm>
          <a:off x="1383030" y="485775"/>
          <a:ext cx="69532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554355</xdr:colOff>
      <xdr:row>3</xdr:row>
      <xdr:rowOff>19050</xdr:rowOff>
    </xdr:from>
    <xdr:to>
      <xdr:col>8</xdr:col>
      <xdr:colOff>440055</xdr:colOff>
      <xdr:row>3</xdr:row>
      <xdr:rowOff>19050</xdr:rowOff>
    </xdr:to>
    <xdr:cxnSp macro="">
      <xdr:nvCxnSpPr>
        <xdr:cNvPr id="4" name="Straight Connector 3"/>
        <xdr:cNvCxnSpPr/>
      </xdr:nvCxnSpPr>
      <xdr:spPr>
        <a:xfrm>
          <a:off x="6086475" y="476250"/>
          <a:ext cx="18669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44"/>
  <sheetViews>
    <sheetView tabSelected="1" topLeftCell="D1" workbookViewId="0">
      <selection activeCell="L1" sqref="L1:N1048576"/>
    </sheetView>
  </sheetViews>
  <sheetFormatPr defaultColWidth="9.140625" defaultRowHeight="18.75" x14ac:dyDescent="0.3"/>
  <cols>
    <col min="1" max="1" width="4.85546875" style="18" customWidth="1"/>
    <col min="2" max="2" width="46.28515625" style="2" customWidth="1"/>
    <col min="3" max="3" width="26.7109375" style="1" hidden="1" customWidth="1"/>
    <col min="4" max="4" width="8" style="18" customWidth="1"/>
    <col min="5" max="5" width="8" style="18" bestFit="1" customWidth="1"/>
    <col min="6" max="6" width="13.42578125" style="3" bestFit="1" customWidth="1"/>
    <col min="7" max="8" width="14.42578125" style="3" bestFit="1" customWidth="1"/>
    <col min="9" max="9" width="14.5703125" style="3" bestFit="1" customWidth="1"/>
    <col min="10" max="10" width="15.28515625" style="3" bestFit="1" customWidth="1"/>
    <col min="11" max="11" width="13.42578125" style="3" bestFit="1" customWidth="1"/>
    <col min="12" max="12" width="15.28515625" style="18" hidden="1" customWidth="1"/>
    <col min="13" max="13" width="14.42578125" style="18" hidden="1" customWidth="1"/>
    <col min="14" max="14" width="0" style="18" hidden="1" customWidth="1"/>
    <col min="15" max="16384" width="9.140625" style="18"/>
  </cols>
  <sheetData>
    <row r="1" spans="1:13" s="52" customFormat="1" x14ac:dyDescent="0.3">
      <c r="B1" s="2"/>
      <c r="C1" s="1"/>
      <c r="F1" s="3"/>
      <c r="G1" s="3"/>
      <c r="H1" s="3"/>
      <c r="I1" s="3"/>
      <c r="J1" s="3"/>
      <c r="K1" s="3"/>
    </row>
    <row r="2" spans="1:13" x14ac:dyDescent="0.3">
      <c r="A2" s="58" t="s">
        <v>7</v>
      </c>
      <c r="B2" s="58"/>
      <c r="D2" s="57" t="s">
        <v>15</v>
      </c>
      <c r="E2" s="57"/>
      <c r="F2" s="57"/>
      <c r="G2" s="57"/>
      <c r="H2" s="57"/>
      <c r="I2" s="57"/>
      <c r="J2" s="57"/>
      <c r="K2" s="57"/>
    </row>
    <row r="3" spans="1:13" x14ac:dyDescent="0.3">
      <c r="A3" s="57" t="s">
        <v>8</v>
      </c>
      <c r="B3" s="57"/>
      <c r="D3" s="57" t="s">
        <v>16</v>
      </c>
      <c r="E3" s="57"/>
      <c r="F3" s="57"/>
      <c r="G3" s="57"/>
      <c r="H3" s="57"/>
      <c r="I3" s="57"/>
      <c r="J3" s="57"/>
      <c r="K3" s="57"/>
    </row>
    <row r="4" spans="1:13" s="4" customFormat="1" ht="39.950000000000003" customHeight="1" x14ac:dyDescent="0.3">
      <c r="A4" s="59" t="s">
        <v>21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3" ht="24.95" customHeight="1" x14ac:dyDescent="0.3">
      <c r="A5" s="17"/>
      <c r="B5" s="17"/>
      <c r="C5" s="17"/>
      <c r="D5" s="17"/>
      <c r="E5" s="17"/>
      <c r="F5" s="17"/>
      <c r="G5" s="19"/>
      <c r="H5" s="19"/>
      <c r="I5" s="19"/>
      <c r="J5" s="19"/>
      <c r="K5" s="19" t="s">
        <v>10</v>
      </c>
    </row>
    <row r="6" spans="1:13" ht="24.95" customHeight="1" x14ac:dyDescent="0.3">
      <c r="A6" s="72" t="s">
        <v>0</v>
      </c>
      <c r="B6" s="72" t="s">
        <v>1</v>
      </c>
      <c r="C6" s="5" t="s">
        <v>2</v>
      </c>
      <c r="D6" s="72" t="s">
        <v>4</v>
      </c>
      <c r="E6" s="70" t="s">
        <v>18</v>
      </c>
      <c r="F6" s="68" t="s">
        <v>5</v>
      </c>
      <c r="G6" s="65" t="s">
        <v>17</v>
      </c>
      <c r="H6" s="66"/>
      <c r="I6" s="66"/>
      <c r="J6" s="66"/>
      <c r="K6" s="67"/>
    </row>
    <row r="7" spans="1:13" s="21" customFormat="1" ht="60" customHeight="1" x14ac:dyDescent="0.3">
      <c r="A7" s="71"/>
      <c r="B7" s="71"/>
      <c r="C7" s="5" t="s">
        <v>2</v>
      </c>
      <c r="D7" s="71"/>
      <c r="E7" s="71"/>
      <c r="F7" s="69"/>
      <c r="G7" s="6" t="s">
        <v>13</v>
      </c>
      <c r="H7" s="6" t="s">
        <v>48</v>
      </c>
      <c r="I7" s="6" t="s">
        <v>11</v>
      </c>
      <c r="J7" s="6" t="s">
        <v>43</v>
      </c>
      <c r="K7" s="6" t="s">
        <v>12</v>
      </c>
    </row>
    <row r="8" spans="1:13" s="4" customFormat="1" ht="23.1" customHeight="1" x14ac:dyDescent="0.3">
      <c r="A8" s="7" t="s">
        <v>3</v>
      </c>
      <c r="B8" s="8" t="s">
        <v>19</v>
      </c>
      <c r="C8" s="9"/>
      <c r="D8" s="7"/>
      <c r="E8" s="7"/>
      <c r="F8" s="10"/>
      <c r="G8" s="10">
        <f>SUM(H8:K8)</f>
        <v>61840000</v>
      </c>
      <c r="H8" s="10">
        <f>SUM(H9:H18)</f>
        <v>28440000</v>
      </c>
      <c r="I8" s="10">
        <f>SUM(I9:I18)</f>
        <v>0</v>
      </c>
      <c r="J8" s="10">
        <f>SUM(J9:J18)</f>
        <v>33400000</v>
      </c>
      <c r="K8" s="10">
        <f>SUM(K9:K18)</f>
        <v>0</v>
      </c>
      <c r="M8" s="4">
        <f>6640/4</f>
        <v>1660</v>
      </c>
    </row>
    <row r="9" spans="1:13" s="20" customFormat="1" ht="22.9" customHeight="1" x14ac:dyDescent="0.3">
      <c r="A9" s="29">
        <v>1</v>
      </c>
      <c r="B9" s="30" t="s">
        <v>39</v>
      </c>
      <c r="C9" s="31"/>
      <c r="D9" s="29" t="s">
        <v>9</v>
      </c>
      <c r="E9" s="29">
        <v>4</v>
      </c>
      <c r="F9" s="11">
        <v>1660000</v>
      </c>
      <c r="G9" s="11">
        <f>SUM(H9:K9)</f>
        <v>6640000</v>
      </c>
      <c r="H9" s="11">
        <f>F9*E9</f>
        <v>6640000</v>
      </c>
      <c r="I9" s="11">
        <v>0</v>
      </c>
      <c r="J9" s="11">
        <v>0</v>
      </c>
      <c r="K9" s="11">
        <v>0</v>
      </c>
    </row>
    <row r="10" spans="1:13" s="49" customFormat="1" ht="22.9" customHeight="1" x14ac:dyDescent="0.3">
      <c r="A10" s="32">
        <v>2</v>
      </c>
      <c r="B10" s="22" t="s">
        <v>40</v>
      </c>
      <c r="C10" s="33"/>
      <c r="D10" s="32" t="s">
        <v>9</v>
      </c>
      <c r="E10" s="32">
        <v>1</v>
      </c>
      <c r="F10" s="15">
        <v>9500000</v>
      </c>
      <c r="G10" s="15">
        <f>SUM(H10:K10)</f>
        <v>9500000</v>
      </c>
      <c r="H10" s="15">
        <f>F10*E10</f>
        <v>9500000</v>
      </c>
      <c r="I10" s="15">
        <v>0</v>
      </c>
      <c r="J10" s="15">
        <v>0</v>
      </c>
      <c r="K10" s="15">
        <v>0</v>
      </c>
    </row>
    <row r="11" spans="1:13" s="28" customFormat="1" ht="40.15" customHeight="1" x14ac:dyDescent="0.3">
      <c r="A11" s="32">
        <v>3</v>
      </c>
      <c r="B11" s="34" t="s">
        <v>38</v>
      </c>
      <c r="C11" s="33"/>
      <c r="D11" s="35" t="s">
        <v>22</v>
      </c>
      <c r="E11" s="35">
        <v>1</v>
      </c>
      <c r="F11" s="46">
        <v>8000000</v>
      </c>
      <c r="G11" s="15">
        <f t="shared" ref="G11:G17" si="0">SUM(H11:K11)</f>
        <v>8000000</v>
      </c>
      <c r="H11" s="15">
        <f t="shared" ref="H11:H16" si="1">F11*E11</f>
        <v>8000000</v>
      </c>
      <c r="I11" s="15">
        <v>0</v>
      </c>
      <c r="J11" s="15">
        <v>0</v>
      </c>
      <c r="K11" s="15">
        <v>0</v>
      </c>
    </row>
    <row r="12" spans="1:13" s="28" customFormat="1" ht="22.9" customHeight="1" x14ac:dyDescent="0.3">
      <c r="A12" s="32">
        <v>4</v>
      </c>
      <c r="B12" s="36" t="s">
        <v>23</v>
      </c>
      <c r="C12" s="33"/>
      <c r="D12" s="37" t="s">
        <v>24</v>
      </c>
      <c r="E12" s="37">
        <v>1</v>
      </c>
      <c r="F12" s="47">
        <v>2000000</v>
      </c>
      <c r="G12" s="15">
        <f t="shared" si="0"/>
        <v>2000000</v>
      </c>
      <c r="H12" s="15">
        <f t="shared" si="1"/>
        <v>2000000</v>
      </c>
      <c r="I12" s="15">
        <v>0</v>
      </c>
      <c r="J12" s="15">
        <v>0</v>
      </c>
      <c r="K12" s="15">
        <v>0</v>
      </c>
    </row>
    <row r="13" spans="1:13" s="25" customFormat="1" ht="22.9" customHeight="1" x14ac:dyDescent="0.3">
      <c r="A13" s="32">
        <v>5</v>
      </c>
      <c r="B13" s="36" t="s">
        <v>25</v>
      </c>
      <c r="C13" s="33"/>
      <c r="D13" s="37" t="s">
        <v>26</v>
      </c>
      <c r="E13" s="37">
        <v>1</v>
      </c>
      <c r="F13" s="47">
        <v>150000</v>
      </c>
      <c r="G13" s="15">
        <f t="shared" si="0"/>
        <v>150000</v>
      </c>
      <c r="H13" s="15">
        <f t="shared" si="1"/>
        <v>150000</v>
      </c>
      <c r="I13" s="15">
        <v>0</v>
      </c>
      <c r="J13" s="15">
        <v>0</v>
      </c>
      <c r="K13" s="15">
        <v>0</v>
      </c>
    </row>
    <row r="14" spans="1:13" s="20" customFormat="1" ht="22.9" customHeight="1" x14ac:dyDescent="0.3">
      <c r="A14" s="32">
        <v>6</v>
      </c>
      <c r="B14" s="36" t="s">
        <v>27</v>
      </c>
      <c r="C14" s="33"/>
      <c r="D14" s="37" t="s">
        <v>26</v>
      </c>
      <c r="E14" s="37">
        <v>1</v>
      </c>
      <c r="F14" s="47">
        <v>150000</v>
      </c>
      <c r="G14" s="15">
        <f t="shared" si="0"/>
        <v>150000</v>
      </c>
      <c r="H14" s="15">
        <f t="shared" si="1"/>
        <v>150000</v>
      </c>
      <c r="I14" s="15">
        <v>0</v>
      </c>
      <c r="J14" s="15">
        <v>0</v>
      </c>
      <c r="K14" s="15">
        <v>0</v>
      </c>
    </row>
    <row r="15" spans="1:13" s="25" customFormat="1" ht="22.9" customHeight="1" x14ac:dyDescent="0.3">
      <c r="A15" s="32">
        <v>7</v>
      </c>
      <c r="B15" s="38" t="s">
        <v>28</v>
      </c>
      <c r="C15" s="33"/>
      <c r="D15" s="37" t="s">
        <v>29</v>
      </c>
      <c r="E15" s="37">
        <v>1</v>
      </c>
      <c r="F15" s="47">
        <v>900000</v>
      </c>
      <c r="G15" s="15">
        <f t="shared" si="0"/>
        <v>900000</v>
      </c>
      <c r="H15" s="15">
        <f t="shared" si="1"/>
        <v>900000</v>
      </c>
      <c r="I15" s="15">
        <v>0</v>
      </c>
      <c r="J15" s="15">
        <v>0</v>
      </c>
      <c r="K15" s="15">
        <v>0</v>
      </c>
    </row>
    <row r="16" spans="1:13" s="26" customFormat="1" ht="22.9" customHeight="1" x14ac:dyDescent="0.3">
      <c r="A16" s="32">
        <v>8</v>
      </c>
      <c r="B16" s="36" t="s">
        <v>30</v>
      </c>
      <c r="C16" s="33"/>
      <c r="D16" s="37" t="s">
        <v>22</v>
      </c>
      <c r="E16" s="37">
        <v>2</v>
      </c>
      <c r="F16" s="47">
        <v>250000</v>
      </c>
      <c r="G16" s="15">
        <f t="shared" si="0"/>
        <v>500000</v>
      </c>
      <c r="H16" s="15">
        <f t="shared" si="1"/>
        <v>500000</v>
      </c>
      <c r="I16" s="15">
        <v>0</v>
      </c>
      <c r="J16" s="15">
        <v>0</v>
      </c>
      <c r="K16" s="15">
        <v>0</v>
      </c>
    </row>
    <row r="17" spans="1:13" s="51" customFormat="1" ht="22.9" customHeight="1" x14ac:dyDescent="0.3">
      <c r="A17" s="32">
        <v>9</v>
      </c>
      <c r="B17" s="36" t="s">
        <v>31</v>
      </c>
      <c r="C17" s="33"/>
      <c r="D17" s="37" t="s">
        <v>22</v>
      </c>
      <c r="E17" s="37">
        <v>2</v>
      </c>
      <c r="F17" s="47">
        <v>300000</v>
      </c>
      <c r="G17" s="15">
        <f t="shared" si="0"/>
        <v>600000</v>
      </c>
      <c r="H17" s="15">
        <f t="shared" ref="H17" si="2">F17*E17</f>
        <v>600000</v>
      </c>
      <c r="I17" s="15">
        <v>0</v>
      </c>
      <c r="J17" s="15">
        <v>0</v>
      </c>
      <c r="K17" s="15">
        <v>0</v>
      </c>
    </row>
    <row r="18" spans="1:13" s="20" customFormat="1" ht="22.9" customHeight="1" x14ac:dyDescent="0.3">
      <c r="A18" s="39">
        <v>10</v>
      </c>
      <c r="B18" s="40" t="s">
        <v>44</v>
      </c>
      <c r="C18" s="41"/>
      <c r="D18" s="42" t="s">
        <v>22</v>
      </c>
      <c r="E18" s="42">
        <v>1</v>
      </c>
      <c r="F18" s="48">
        <v>33400000</v>
      </c>
      <c r="G18" s="16">
        <f t="shared" ref="G18" si="3">SUM(H18:K18)</f>
        <v>33400000</v>
      </c>
      <c r="H18" s="16">
        <v>0</v>
      </c>
      <c r="I18" s="16">
        <v>0</v>
      </c>
      <c r="J18" s="16">
        <f>E18*F18</f>
        <v>33400000</v>
      </c>
      <c r="K18" s="16">
        <v>0</v>
      </c>
    </row>
    <row r="19" spans="1:13" s="4" customFormat="1" ht="25.15" customHeight="1" x14ac:dyDescent="0.3">
      <c r="A19" s="7" t="s">
        <v>6</v>
      </c>
      <c r="B19" s="43" t="s">
        <v>32</v>
      </c>
      <c r="C19" s="9"/>
      <c r="D19" s="7"/>
      <c r="E19" s="7"/>
      <c r="F19" s="10"/>
      <c r="G19" s="10">
        <f>SUM(G20:G20)</f>
        <v>1680000</v>
      </c>
      <c r="H19" s="10">
        <f>SUM(H20:H20)</f>
        <v>1680000</v>
      </c>
      <c r="I19" s="10">
        <f>SUM(I20:I20)</f>
        <v>0</v>
      </c>
      <c r="J19" s="10">
        <f>SUM(J20:J20)</f>
        <v>0</v>
      </c>
      <c r="K19" s="10">
        <f>SUM(K20:K20)</f>
        <v>0</v>
      </c>
    </row>
    <row r="20" spans="1:13" s="28" customFormat="1" ht="25.15" customHeight="1" x14ac:dyDescent="0.3">
      <c r="A20" s="12">
        <v>1</v>
      </c>
      <c r="B20" s="44" t="s">
        <v>32</v>
      </c>
      <c r="C20" s="14"/>
      <c r="D20" s="12" t="s">
        <v>33</v>
      </c>
      <c r="E20" s="12">
        <v>1</v>
      </c>
      <c r="F20" s="15">
        <v>1680000</v>
      </c>
      <c r="G20" s="15">
        <f t="shared" ref="G20" si="4">SUM(H20:K20)</f>
        <v>1680000</v>
      </c>
      <c r="H20" s="15">
        <f>E20*F20</f>
        <v>1680000</v>
      </c>
      <c r="I20" s="15">
        <v>0</v>
      </c>
      <c r="J20" s="15">
        <v>0</v>
      </c>
      <c r="K20" s="15">
        <v>0</v>
      </c>
    </row>
    <row r="21" spans="1:13" s="4" customFormat="1" ht="25.15" customHeight="1" x14ac:dyDescent="0.3">
      <c r="A21" s="7" t="s">
        <v>14</v>
      </c>
      <c r="B21" s="8" t="s">
        <v>42</v>
      </c>
      <c r="C21" s="9"/>
      <c r="D21" s="7"/>
      <c r="E21" s="7"/>
      <c r="F21" s="10"/>
      <c r="G21" s="10">
        <f>SUM(G22:G27)</f>
        <v>63900000</v>
      </c>
      <c r="H21" s="10">
        <f>SUM(H22:H27)</f>
        <v>18500000</v>
      </c>
      <c r="I21" s="10">
        <f>SUM(I22:I27)</f>
        <v>9000000</v>
      </c>
      <c r="J21" s="10">
        <f>SUM(J22:J27)</f>
        <v>6400000</v>
      </c>
      <c r="K21" s="10">
        <f>SUM(K22:K27)</f>
        <v>30000000</v>
      </c>
    </row>
    <row r="22" spans="1:13" s="27" customFormat="1" ht="25.15" customHeight="1" x14ac:dyDescent="0.3">
      <c r="A22" s="12">
        <v>1</v>
      </c>
      <c r="B22" s="30" t="s">
        <v>34</v>
      </c>
      <c r="C22" s="14"/>
      <c r="D22" s="12" t="s">
        <v>9</v>
      </c>
      <c r="E22" s="12">
        <v>5</v>
      </c>
      <c r="F22" s="15">
        <v>4500000</v>
      </c>
      <c r="G22" s="15">
        <f t="shared" ref="G22:G25" si="5">SUM(H22:K22)</f>
        <v>22500000</v>
      </c>
      <c r="H22" s="15">
        <f>3*F22</f>
        <v>13500000</v>
      </c>
      <c r="I22" s="15">
        <f>2*F22</f>
        <v>9000000</v>
      </c>
      <c r="J22" s="15"/>
      <c r="K22" s="15">
        <v>0</v>
      </c>
    </row>
    <row r="23" spans="1:13" s="50" customFormat="1" ht="25.15" customHeight="1" x14ac:dyDescent="0.3">
      <c r="A23" s="12">
        <v>2</v>
      </c>
      <c r="B23" s="22" t="s">
        <v>35</v>
      </c>
      <c r="C23" s="14"/>
      <c r="D23" s="12" t="s">
        <v>33</v>
      </c>
      <c r="E23" s="12">
        <v>1</v>
      </c>
      <c r="F23" s="15">
        <v>5000000</v>
      </c>
      <c r="G23" s="15">
        <f t="shared" si="5"/>
        <v>5000000</v>
      </c>
      <c r="H23" s="15">
        <f>E23*F23</f>
        <v>5000000</v>
      </c>
      <c r="I23" s="15">
        <v>0</v>
      </c>
      <c r="J23" s="15">
        <v>0</v>
      </c>
      <c r="K23" s="15">
        <v>0</v>
      </c>
    </row>
    <row r="24" spans="1:13" s="51" customFormat="1" ht="25.15" customHeight="1" x14ac:dyDescent="0.3">
      <c r="A24" s="12">
        <v>3</v>
      </c>
      <c r="B24" s="22" t="s">
        <v>41</v>
      </c>
      <c r="C24" s="14"/>
      <c r="D24" s="12" t="s">
        <v>9</v>
      </c>
      <c r="E24" s="12">
        <v>3</v>
      </c>
      <c r="F24" s="15">
        <v>10000000</v>
      </c>
      <c r="G24" s="15">
        <f t="shared" si="5"/>
        <v>30000000</v>
      </c>
      <c r="H24" s="15">
        <v>0</v>
      </c>
      <c r="I24" s="15">
        <v>0</v>
      </c>
      <c r="J24" s="15">
        <v>0</v>
      </c>
      <c r="K24" s="15">
        <f>E24*F24</f>
        <v>30000000</v>
      </c>
    </row>
    <row r="25" spans="1:13" s="51" customFormat="1" ht="25.15" customHeight="1" x14ac:dyDescent="0.3">
      <c r="A25" s="12">
        <v>4</v>
      </c>
      <c r="B25" s="22" t="s">
        <v>45</v>
      </c>
      <c r="C25" s="14"/>
      <c r="D25" s="12" t="s">
        <v>9</v>
      </c>
      <c r="E25" s="12">
        <v>1</v>
      </c>
      <c r="F25" s="15">
        <v>400000</v>
      </c>
      <c r="G25" s="15">
        <f t="shared" si="5"/>
        <v>400000</v>
      </c>
      <c r="H25" s="15">
        <v>0</v>
      </c>
      <c r="I25" s="15">
        <v>0</v>
      </c>
      <c r="J25" s="15">
        <f>F25/E25</f>
        <v>400000</v>
      </c>
      <c r="K25" s="15">
        <v>0</v>
      </c>
      <c r="M25" s="53">
        <f>15000000-F20</f>
        <v>13320000</v>
      </c>
    </row>
    <row r="26" spans="1:13" s="51" customFormat="1" ht="25.15" customHeight="1" x14ac:dyDescent="0.3">
      <c r="A26" s="12">
        <v>5</v>
      </c>
      <c r="B26" s="22" t="s">
        <v>46</v>
      </c>
      <c r="C26" s="14"/>
      <c r="D26" s="12" t="s">
        <v>9</v>
      </c>
      <c r="E26" s="12">
        <v>2</v>
      </c>
      <c r="F26" s="15">
        <v>500000</v>
      </c>
      <c r="G26" s="15">
        <f t="shared" ref="G26" si="6">SUM(H26:K26)</f>
        <v>1000000</v>
      </c>
      <c r="H26" s="15">
        <v>0</v>
      </c>
      <c r="I26" s="15">
        <v>0</v>
      </c>
      <c r="J26" s="15">
        <f>E26*F26</f>
        <v>1000000</v>
      </c>
      <c r="K26" s="15">
        <v>0</v>
      </c>
    </row>
    <row r="27" spans="1:13" s="20" customFormat="1" ht="25.15" customHeight="1" x14ac:dyDescent="0.3">
      <c r="A27" s="12">
        <v>6</v>
      </c>
      <c r="B27" s="22" t="s">
        <v>47</v>
      </c>
      <c r="C27" s="14"/>
      <c r="D27" s="12" t="s">
        <v>33</v>
      </c>
      <c r="E27" s="12">
        <v>1</v>
      </c>
      <c r="F27" s="15">
        <v>5000000</v>
      </c>
      <c r="G27" s="15">
        <f t="shared" ref="G27:G29" si="7">SUM(H27:K27)</f>
        <v>5000000</v>
      </c>
      <c r="H27" s="15">
        <v>0</v>
      </c>
      <c r="I27" s="15">
        <v>0</v>
      </c>
      <c r="J27" s="15">
        <f>E27*F27</f>
        <v>5000000</v>
      </c>
      <c r="K27" s="15"/>
    </row>
    <row r="28" spans="1:13" s="4" customFormat="1" ht="25.15" customHeight="1" x14ac:dyDescent="0.3">
      <c r="A28" s="7" t="s">
        <v>36</v>
      </c>
      <c r="B28" s="8" t="s">
        <v>20</v>
      </c>
      <c r="C28" s="9"/>
      <c r="D28" s="7"/>
      <c r="E28" s="7"/>
      <c r="F28" s="10"/>
      <c r="G28" s="10">
        <f t="shared" si="7"/>
        <v>56380000</v>
      </c>
      <c r="H28" s="10">
        <f>SUM(H29:H29)</f>
        <v>56380000</v>
      </c>
      <c r="I28" s="10">
        <f>SUM(I29:I29)</f>
        <v>0</v>
      </c>
      <c r="J28" s="10">
        <f>SUM(J29:J29)</f>
        <v>0</v>
      </c>
      <c r="K28" s="10">
        <f>SUM(K29:K29)</f>
        <v>0</v>
      </c>
    </row>
    <row r="29" spans="1:13" s="25" customFormat="1" ht="25.15" customHeight="1" x14ac:dyDescent="0.3">
      <c r="A29" s="12"/>
      <c r="B29" s="13" t="s">
        <v>51</v>
      </c>
      <c r="C29" s="14"/>
      <c r="D29" s="12"/>
      <c r="E29" s="12"/>
      <c r="F29" s="15"/>
      <c r="G29" s="15">
        <f t="shared" si="7"/>
        <v>56380000</v>
      </c>
      <c r="H29" s="15">
        <f>43060000+13320000</f>
        <v>56380000</v>
      </c>
      <c r="I29" s="11">
        <v>0</v>
      </c>
      <c r="J29" s="11">
        <v>0</v>
      </c>
      <c r="K29" s="11">
        <v>0</v>
      </c>
      <c r="M29" s="25">
        <f>105-52.44-9.5</f>
        <v>43.06</v>
      </c>
    </row>
    <row r="30" spans="1:13" s="24" customFormat="1" ht="25.15" customHeight="1" x14ac:dyDescent="0.3">
      <c r="A30" s="61" t="s">
        <v>37</v>
      </c>
      <c r="B30" s="62"/>
      <c r="C30" s="62"/>
      <c r="D30" s="62"/>
      <c r="E30" s="62"/>
      <c r="F30" s="63"/>
      <c r="G30" s="23">
        <f>G8+G21+G28+G19</f>
        <v>183800000</v>
      </c>
      <c r="H30" s="23">
        <f>H8+H21+H28+H19</f>
        <v>105000000</v>
      </c>
      <c r="I30" s="23">
        <f>I8+I21+I28+I19</f>
        <v>9000000</v>
      </c>
      <c r="J30" s="23">
        <f>J8+J21+J28+J19</f>
        <v>39800000</v>
      </c>
      <c r="K30" s="23">
        <f>K8+K21+K28+K19</f>
        <v>30000000</v>
      </c>
      <c r="M30" s="45">
        <f>(90000000+15000000)</f>
        <v>105000000</v>
      </c>
    </row>
    <row r="31" spans="1:13" s="24" customFormat="1" ht="25.15" customHeight="1" x14ac:dyDescent="0.3">
      <c r="A31" s="54" t="s">
        <v>50</v>
      </c>
      <c r="B31" s="55"/>
      <c r="C31" s="55"/>
      <c r="D31" s="55"/>
      <c r="E31" s="55"/>
      <c r="F31" s="55"/>
      <c r="G31" s="55"/>
      <c r="H31" s="55"/>
      <c r="I31" s="55"/>
      <c r="J31" s="55"/>
      <c r="K31" s="56"/>
    </row>
    <row r="32" spans="1:13" ht="9.9499999999999993" customHeight="1" x14ac:dyDescent="0.3"/>
    <row r="33" spans="1:14" ht="120" customHeight="1" x14ac:dyDescent="0.3">
      <c r="A33" s="64" t="s">
        <v>49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5" spans="1:14" x14ac:dyDescent="0.3">
      <c r="L35" s="58"/>
      <c r="M35" s="58"/>
      <c r="N35" s="58"/>
    </row>
    <row r="36" spans="1:14" x14ac:dyDescent="0.3">
      <c r="N36" s="1"/>
    </row>
    <row r="37" spans="1:14" x14ac:dyDescent="0.3">
      <c r="N37" s="1"/>
    </row>
    <row r="38" spans="1:14" x14ac:dyDescent="0.3">
      <c r="N38" s="1"/>
    </row>
    <row r="39" spans="1:14" x14ac:dyDescent="0.3">
      <c r="N39" s="1"/>
    </row>
    <row r="40" spans="1:14" x14ac:dyDescent="0.3">
      <c r="N40" s="1"/>
    </row>
    <row r="41" spans="1:14" x14ac:dyDescent="0.3">
      <c r="N41" s="1"/>
    </row>
    <row r="42" spans="1:14" x14ac:dyDescent="0.3">
      <c r="N42" s="1"/>
    </row>
    <row r="43" spans="1:14" x14ac:dyDescent="0.3">
      <c r="N43" s="1"/>
    </row>
    <row r="44" spans="1:14" x14ac:dyDescent="0.3">
      <c r="N44" s="1"/>
    </row>
  </sheetData>
  <mergeCells count="15">
    <mergeCell ref="A31:K31"/>
    <mergeCell ref="D2:K2"/>
    <mergeCell ref="D3:K3"/>
    <mergeCell ref="L35:N35"/>
    <mergeCell ref="A2:B2"/>
    <mergeCell ref="A3:B3"/>
    <mergeCell ref="A4:K4"/>
    <mergeCell ref="A30:F30"/>
    <mergeCell ref="A33:K33"/>
    <mergeCell ref="G6:K6"/>
    <mergeCell ref="F6:F7"/>
    <mergeCell ref="E6:E7"/>
    <mergeCell ref="D6:D7"/>
    <mergeCell ref="B6:B7"/>
    <mergeCell ref="A6:A7"/>
  </mergeCells>
  <printOptions horizontalCentered="1"/>
  <pageMargins left="0.39370078740157483" right="0" top="0.51181102362204722" bottom="0.19685039370078741" header="0.23622047244094491" footer="0"/>
  <pageSetup paperSize="9" scale="85" orientation="landscape" r:id="rId1"/>
  <headerFooter>
    <oddFooter>&amp;CTrang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THAM</vt:lpstr>
      <vt:lpstr>THAM!Print_Titles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2022-04-25T03:40:13Z</dcterms:modified>
</cp:coreProperties>
</file>