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57076870939\"/>
    </mc:Choice>
  </mc:AlternateContent>
  <bookViews>
    <workbookView xWindow="0" yWindow="0" windowWidth="20400" windowHeight="7815"/>
  </bookViews>
  <sheets>
    <sheet name="Sheet1" sheetId="1" r:id="rId1"/>
    <sheet name="Sheet2" sheetId="2" r:id="rId2"/>
  </sheets>
  <definedNames>
    <definedName name="_xlnm.Print_Area" localSheetId="0">Sheet1!$A$2:$L$204</definedName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I37" i="1"/>
  <c r="I35" i="1"/>
  <c r="J35" i="1" s="1"/>
  <c r="I11" i="1" l="1"/>
  <c r="J11" i="1" s="1"/>
  <c r="I12" i="1"/>
  <c r="J12" i="1" s="1"/>
  <c r="I13" i="1"/>
  <c r="J13" i="1"/>
  <c r="I14" i="1"/>
  <c r="J14" i="1" s="1"/>
  <c r="I15" i="1"/>
  <c r="J15" i="1" s="1"/>
  <c r="I16" i="1"/>
  <c r="J16" i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4" i="1" l="1"/>
  <c r="J34" i="1" s="1"/>
  <c r="J36" i="1"/>
  <c r="I38" i="1"/>
  <c r="J38" i="1" s="1"/>
  <c r="I41" i="1"/>
  <c r="J41" i="1" s="1"/>
  <c r="I42" i="1"/>
  <c r="J42" i="1" s="1"/>
  <c r="I46" i="1"/>
  <c r="J46" i="1" s="1"/>
  <c r="I47" i="1"/>
  <c r="J47" i="1" s="1"/>
  <c r="I48" i="1"/>
  <c r="J48" i="1" s="1"/>
  <c r="I49" i="1"/>
  <c r="J49" i="1" s="1"/>
  <c r="I51" i="1"/>
  <c r="J51" i="1" s="1"/>
  <c r="I52" i="1"/>
  <c r="J52" i="1" s="1"/>
  <c r="I54" i="1"/>
  <c r="J54" i="1" s="1"/>
  <c r="I55" i="1"/>
  <c r="J55" i="1" s="1"/>
  <c r="I57" i="1"/>
  <c r="J57" i="1" s="1"/>
  <c r="I58" i="1"/>
  <c r="J58" i="1" s="1"/>
  <c r="I61" i="1"/>
  <c r="J61" i="1" s="1"/>
  <c r="I62" i="1"/>
  <c r="J62" i="1" s="1"/>
  <c r="I63" i="1"/>
  <c r="J63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5" i="1"/>
  <c r="J75" i="1" s="1"/>
  <c r="I76" i="1"/>
  <c r="J76" i="1" s="1"/>
  <c r="I78" i="1"/>
  <c r="J78" i="1" s="1"/>
  <c r="I79" i="1"/>
  <c r="J79" i="1" s="1"/>
  <c r="I81" i="1"/>
  <c r="J81" i="1" s="1"/>
  <c r="I82" i="1"/>
  <c r="J82" i="1" s="1"/>
  <c r="I84" i="1"/>
  <c r="J84" i="1" s="1"/>
  <c r="I85" i="1"/>
  <c r="J85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5" i="1"/>
  <c r="J135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5" i="1"/>
  <c r="J145" i="1" s="1"/>
  <c r="I146" i="1"/>
  <c r="J146" i="1" s="1"/>
  <c r="I148" i="1"/>
  <c r="J148" i="1" s="1"/>
  <c r="I149" i="1"/>
  <c r="J149" i="1" s="1"/>
  <c r="I151" i="1"/>
  <c r="J151" i="1" s="1"/>
  <c r="I152" i="1"/>
  <c r="J152" i="1" s="1"/>
  <c r="I155" i="1"/>
  <c r="J155" i="1" s="1"/>
  <c r="I156" i="1"/>
  <c r="J156" i="1" s="1"/>
  <c r="I158" i="1"/>
  <c r="J158" i="1" s="1"/>
  <c r="I159" i="1"/>
  <c r="J159" i="1" s="1"/>
  <c r="I161" i="1"/>
  <c r="J161" i="1" s="1"/>
  <c r="I162" i="1"/>
  <c r="J162" i="1" s="1"/>
  <c r="I164" i="1"/>
  <c r="J164" i="1" s="1"/>
  <c r="I165" i="1"/>
  <c r="J165" i="1" s="1"/>
  <c r="I168" i="1"/>
  <c r="J168" i="1" s="1"/>
  <c r="I169" i="1"/>
  <c r="J169" i="1" s="1"/>
  <c r="I170" i="1"/>
  <c r="J170" i="1" s="1"/>
  <c r="I171" i="1"/>
  <c r="J171" i="1" s="1"/>
  <c r="I173" i="1"/>
  <c r="J173" i="1" s="1"/>
  <c r="I174" i="1"/>
  <c r="J174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192" i="1"/>
  <c r="J192" i="1" s="1"/>
  <c r="I193" i="1"/>
  <c r="J193" i="1" s="1"/>
  <c r="I194" i="1"/>
  <c r="J194" i="1" s="1"/>
  <c r="I195" i="1"/>
  <c r="J195" i="1" s="1"/>
  <c r="I196" i="1"/>
  <c r="J196" i="1" s="1"/>
  <c r="I197" i="1"/>
  <c r="J197" i="1" s="1"/>
  <c r="I198" i="1"/>
  <c r="J198" i="1" s="1"/>
  <c r="I199" i="1"/>
  <c r="J199" i="1" s="1"/>
  <c r="I200" i="1"/>
  <c r="J200" i="1" s="1"/>
  <c r="I201" i="1"/>
  <c r="J201" i="1" s="1"/>
  <c r="I202" i="1"/>
  <c r="J202" i="1" s="1"/>
  <c r="D12" i="2" l="1"/>
  <c r="D16" i="2"/>
  <c r="D20" i="2"/>
  <c r="D24" i="2"/>
  <c r="D28" i="2"/>
  <c r="C11" i="2"/>
  <c r="D11" i="2" s="1"/>
  <c r="C12" i="2"/>
  <c r="C13" i="2"/>
  <c r="D13" i="2" s="1"/>
  <c r="C14" i="2"/>
  <c r="D14" i="2" s="1"/>
  <c r="C15" i="2"/>
  <c r="D15" i="2" s="1"/>
  <c r="C16" i="2"/>
  <c r="C17" i="2"/>
  <c r="D17" i="2" s="1"/>
  <c r="C18" i="2"/>
  <c r="D18" i="2" s="1"/>
  <c r="C19" i="2"/>
  <c r="D19" i="2" s="1"/>
  <c r="C20" i="2"/>
  <c r="C21" i="2"/>
  <c r="D21" i="2" s="1"/>
  <c r="C22" i="2"/>
  <c r="D22" i="2" s="1"/>
  <c r="C23" i="2"/>
  <c r="D23" i="2" s="1"/>
  <c r="C24" i="2"/>
  <c r="C25" i="2"/>
  <c r="D25" i="2" s="1"/>
  <c r="C26" i="2"/>
  <c r="D26" i="2" s="1"/>
  <c r="C27" i="2"/>
  <c r="D27" i="2" s="1"/>
  <c r="C28" i="2"/>
  <c r="C29" i="2"/>
  <c r="D29" i="2" s="1"/>
  <c r="C30" i="2"/>
  <c r="D30" i="2" s="1"/>
  <c r="C10" i="2"/>
  <c r="D10" i="2" s="1"/>
  <c r="B117" i="2"/>
  <c r="B116" i="2"/>
  <c r="B115" i="2"/>
  <c r="B114" i="2"/>
  <c r="B113" i="2"/>
  <c r="B112" i="2"/>
  <c r="B110" i="2"/>
  <c r="B109" i="2"/>
  <c r="B108" i="2"/>
  <c r="B107" i="2"/>
  <c r="B106" i="2"/>
  <c r="B105" i="2"/>
  <c r="B104" i="2"/>
  <c r="A113" i="2" l="1"/>
  <c r="A112" i="2"/>
  <c r="A111" i="2"/>
  <c r="A110" i="2"/>
  <c r="A109" i="2"/>
  <c r="A108" i="2"/>
  <c r="A107" i="2"/>
  <c r="A105" i="2"/>
  <c r="A104" i="2"/>
  <c r="A103" i="2"/>
  <c r="A102" i="2"/>
  <c r="A101" i="2"/>
  <c r="A100" i="2"/>
  <c r="A99" i="2"/>
</calcChain>
</file>

<file path=xl/sharedStrings.xml><?xml version="1.0" encoding="utf-8"?>
<sst xmlns="http://schemas.openxmlformats.org/spreadsheetml/2006/main" count="792" uniqueCount="445">
  <si>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</si>
  <si>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</si>
  <si>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</si>
  <si>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</si>
  <si>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</si>
  <si>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</si>
  <si>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</si>
  <si>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</si>
  <si>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</si>
  <si>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</si>
  <si>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</si>
  <si>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</si>
  <si>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</si>
  <si>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</si>
  <si>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</si>
  <si>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</si>
  <si>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</si>
  <si>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</si>
  <si>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</si>
  <si>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</si>
  <si>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</si>
  <si>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</si>
  <si>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</si>
  <si>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</si>
  <si>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</si>
  <si>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</si>
  <si>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</si>
  <si>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</si>
  <si>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</si>
  <si>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</si>
  <si>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</si>
  <si>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</si>
  <si>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</si>
  <si>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</si>
  <si>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</si>
  <si>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</si>
  <si>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</si>
  <si>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</si>
  <si>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</si>
  <si>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</si>
  <si>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</si>
  <si>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</si>
  <si>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</si>
  <si>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</si>
  <si>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</si>
  <si>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</si>
  <si>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</si>
  <si>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</si>
  <si>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</si>
  <si>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</si>
  <si>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</si>
  <si>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</si>
  <si>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</si>
  <si>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</si>
  <si>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</si>
  <si>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</si>
  <si>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</si>
  <si>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</si>
  <si>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PCB30 bao 50kg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</si>
  <si>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</si>
  <si>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</si>
  <si>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</si>
  <si>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</si>
  <si>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</si>
  <si>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</si>
  <si>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</si>
  <si>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</si>
  <si>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</si>
  <si>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</si>
  <si>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</si>
  <si>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</si>
  <si>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</si>
  <si>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</si>
  <si>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</si>
  <si>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</si>
  <si>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</si>
  <si>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</si>
  <si>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</si>
  <si>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</si>
  <si>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</si>
  <si>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</si>
  <si>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</si>
  <si>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</si>
  <si>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</si>
  <si>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</si>
  <si>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</si>
  <si>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</si>
  <si>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</si>
  <si>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</si>
  <si>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</si>
  <si>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</si>
  <si>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Đồng/tháng hoặc đồng/tín chỉ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</si>
  <si>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</si>
  <si>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</si>
  <si>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</si>
  <si>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</si>
  <si>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</si>
  <si>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</si>
  <si>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</si>
  <si>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</si>
  <si>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</si>
  <si>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</si>
  <si>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</si>
  <si>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</si>
  <si>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</si>
  <si>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</si>
  <si>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</si>
  <si>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</si>
  <si>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</si>
  <si>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</si>
  <si>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</si>
  <si>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</si>
  <si>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</si>
  <si>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</si>
  <si>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</si>
  <si>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</si>
  <si>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</si>
  <si>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</si>
  <si>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</si>
  <si>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</si>
  <si>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</si>
  <si>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</si>
  <si>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</si>
  <si>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</si>
  <si>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</si>
  <si>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</si>
  <si>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</si>
  <si>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</si>
  <si>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</si>
  <si>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</si>
  <si>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</si>
  <si>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</si>
  <si>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</si>
  <si>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</si>
  <si>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</si>
  <si>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</si>
  <si>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</si>
  <si>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</si>
  <si>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</si>
  <si>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</si>
  <si>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</si>
  <si>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</si>
  <si>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</si>
  <si>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Ghi rõ tên doanh nghiệp cung cấp, địa bàn cung cấp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</si>
  <si>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</si>
  <si>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</si>
  <si>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</si>
  <si>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</si>
  <si>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</si>
  <si>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</si>
  <si>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</si>
  <si>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</si>
  <si>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</si>
  <si>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</si>
  <si>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</si>
  <si>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</si>
  <si>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</si>
  <si>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</si>
  <si>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</si>
  <si>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</si>
  <si>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</si>
  <si>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</si>
  <si>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</si>
  <si>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</si>
  <si>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</si>
  <si>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</si>
  <si>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</si>
  <si>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</si>
  <si>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</si>
  <si>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</si>
  <si>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</si>
  <si>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</si>
  <si>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</si>
  <si>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</si>
  <si>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</si>
  <si>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</si>
  <si>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</si>
  <si>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</si>
  <si>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</si>
  <si>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</si>
  <si>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</si>
  <si>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</si>
  <si>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</si>
  <si>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</si>
  <si>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</si>
  <si>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</si>
  <si>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</si>
  <si>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</si>
  <si>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</si>
  <si>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</si>
  <si>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</si>
  <si>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</si>
  <si>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</si>
  <si>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</si>
  <si>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</si>
  <si>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</si>
  <si>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</si>
  <si>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</si>
  <si>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</si>
  <si>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</si>
  <si>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</si>
  <si>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</si>
  <si>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</si>
  <si>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</si>
  <si>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</si>
  <si>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</si>
  <si>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</si>
  <si>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</si>
  <si>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</si>
  <si>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</si>
  <si>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</si>
  <si>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</si>
  <si>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</si>
  <si>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</si>
  <si>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</si>
  <si>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</si>
  <si>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</si>
  <si>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</si>
  <si>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</si>
  <si>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</si>
  <si>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</si>
  <si>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</si>
  <si>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</si>
  <si>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</si>
  <si>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</si>
  <si>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>Vàng nhẫn tròn thị trường tự do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</si>
  <si>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</si>
  <si>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</si>
  <si>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</si>
  <si>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</si>
  <si>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</si>
  <si>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</si>
  <si>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</si>
  <si>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>Tây Ninh - An Sương</t>
  </si>
  <si>
    <t xml:space="preserve"> Lấy giá 10km đầu, loại xe 4 chỗ (Taxi Mai Linh)</t>
  </si>
  <si>
    <t> Ghi rõ tên trường, ngành nghề đào tạo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</si>
  <si>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</si>
  <si>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</si>
  <si>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</si>
  <si>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</si>
  <si>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</si>
  <si>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</si>
  <si>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</si>
  <si>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</si>
  <si>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</si>
  <si>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</si>
  <si>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</si>
  <si>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</si>
  <si>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</si>
  <si>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</si>
  <si>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</si>
  <si>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</si>
  <si>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</si>
  <si>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</si>
  <si>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</si>
  <si>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</si>
  <si>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</si>
  <si>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</si>
  <si>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</si>
  <si>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</si>
  <si>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</si>
  <si>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</si>
  <si>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</si>
  <si>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</si>
  <si>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</si>
  <si>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</si>
  <si>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</si>
  <si>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</si>
  <si>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</si>
  <si>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</si>
  <si>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</si>
  <si>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</si>
  <si>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</si>
  <si>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</si>
  <si>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</si>
  <si>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</si>
  <si>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</si>
  <si>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</si>
  <si>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</si>
  <si>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</si>
  <si>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</si>
  <si>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</si>
  <si>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</si>
  <si>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</si>
  <si>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</si>
  <si>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</si>
  <si>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</si>
  <si>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</si>
  <si>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</si>
  <si>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</si>
  <si>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</si>
  <si>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</si>
  <si>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</si>
  <si>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</si>
  <si>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</si>
  <si>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</si>
  <si>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</si>
  <si>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</si>
  <si>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</si>
  <si>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</si>
  <si>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</si>
  <si>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</si>
  <si>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</si>
  <si>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 xml:space="preserve"> Ghi rõ tên trường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</si>
  <si>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</si>
  <si>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</si>
  <si>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</si>
  <si>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</si>
  <si>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</si>
  <si>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</si>
  <si>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</si>
  <si>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</si>
  <si>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</si>
  <si>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</si>
  <si>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</si>
  <si>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</si>
  <si>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</si>
  <si>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</si>
  <si>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</si>
  <si>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</si>
  <si>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</si>
  <si>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</si>
  <si>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</si>
  <si>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</si>
  <si>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</si>
  <si>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</si>
  <si>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</si>
  <si>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</si>
  <si>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</si>
  <si>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</si>
  <si>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</si>
  <si>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</si>
  <si>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</si>
  <si>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</si>
  <si>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</si>
  <si>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TNHH Tây Ninh tours</t>
  </si>
  <si>
    <t>Khạch sạn Victory</t>
  </si>
  <si>
    <t>Công ty TNHH SX&amp;TM Đắc Nhẫn</t>
  </si>
  <si>
    <t>Trực tiếp điều tra, thu thập từ một số cửa hàng kinh doanh vật liệu xây dựng trên địa bàn tỉnh Tây Ninh</t>
  </si>
  <si>
    <t>Công ty Cổ phần Tập đoàn Hoa Sen</t>
  </si>
  <si>
    <t>Công ty TNHH MTV Dầu khí TP.Hồ Chí Minh Chi nhánh Tây Ninh</t>
  </si>
  <si>
    <t>Công ty Cấp thoát nước Tây Ninh</t>
  </si>
  <si>
    <t>Sở Xây dựng</t>
  </si>
  <si>
    <t xml:space="preserve"> Nước sạch sinh hoạt (hộ dân)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</si>
  <si>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</si>
  <si>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</si>
  <si>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</si>
  <si>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</si>
  <si>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</si>
  <si>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</si>
  <si>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</si>
  <si>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</si>
  <si>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</si>
  <si>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</si>
  <si>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</si>
  <si>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</si>
  <si>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</si>
  <si>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</si>
  <si>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</si>
  <si>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</si>
  <si>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</si>
  <si>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Công ty TNHH XNK TM CN DV Hùng Duy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</si>
  <si>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</si>
  <si>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</si>
  <si>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</si>
  <si>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</si>
  <si>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</si>
  <si>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</si>
  <si>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</si>
  <si>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</si>
  <si>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</si>
  <si>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</si>
  <si>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</si>
  <si>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</si>
  <si>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</si>
  <si>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</si>
  <si>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</si>
  <si>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 xml:space="preserve">Giá mua vào và bán ra của ngân hàng thương mại </t>
  </si>
  <si>
    <t>Sở Nông nghiệp và Phát triển nông thôn</t>
  </si>
  <si>
    <t>Giá trực tiếp thu thập tại các cơ sở buôn bán VTNN</t>
  </si>
  <si>
    <t>Bao 40 Kg, Cty TNHH Đạt Nông</t>
  </si>
  <si>
    <t>Giống lúa Đài Thơm 8</t>
  </si>
  <si>
    <t>Cty CP giống cây trồng Miền Nam</t>
  </si>
  <si>
    <t xml:space="preserve">Lọ 25 liều </t>
  </si>
  <si>
    <t>Theo báo giá của doanh nghiệp</t>
  </si>
  <si>
    <t>Lọ 10 liều</t>
  </si>
  <si>
    <t>Lọ 20 liều - dùng cho gia cầm</t>
  </si>
  <si>
    <t>Lọ 50 liều - dùng cho gia cầm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</si>
  <si>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</si>
  <si>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</si>
  <si>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</si>
  <si>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</si>
  <si>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</si>
  <si>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</si>
  <si>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</si>
  <si>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</si>
  <si>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</si>
  <si>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</si>
  <si>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</si>
  <si>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</si>
  <si>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</si>
  <si>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</si>
  <si>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</si>
  <si>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</si>
  <si>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</si>
  <si>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</si>
  <si>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</si>
  <si>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</si>
  <si>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</si>
  <si>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</si>
  <si>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</si>
  <si>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</si>
  <si>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</si>
  <si>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</si>
  <si>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Hàm lượng Nito tổng số 46,3%, 50Kg/bao, Cty phân bón và dầu khí</t>
  </si>
  <si>
    <t>Hàm lượng Nito tổng số 16%, Lân hữu hiệu 16%, Kali hữu hiệu 8%, Lưu huỳnh 13%, 50Kg/bao, Cty phân bón và dầu khí</t>
  </si>
  <si>
    <t>CN 1Công ty CP TĐ Mai Linh tại Tây Ninh</t>
  </si>
  <si>
    <t>CTK</t>
  </si>
  <si>
    <t>-</t>
  </si>
  <si>
    <t>Công ty TNHH SX XD TM và DV Huỳnh Anh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</si>
  <si>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</si>
  <si>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</si>
  <si>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</si>
  <si>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</si>
  <si>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</si>
  <si>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</si>
  <si>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</si>
  <si>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</si>
  <si>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</si>
  <si>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</si>
  <si>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Sở Công thương</t>
  </si>
  <si>
    <t>Thương lái</t>
  </si>
  <si>
    <t>Công ty CP chăn nuôi CP</t>
  </si>
  <si>
    <t>Công ty CP xi măng Fico Tây Ninh (giá giao tại nhà máy)</t>
  </si>
  <si>
    <t xml:space="preserve">Cà chua </t>
  </si>
  <si>
    <r>
      <t>Công nghệ thông tin, khách sạn, du lịch</t>
    </r>
    <r>
      <rPr>
        <b/>
        <sz val="10"/>
        <rFont val="Times New Roman"/>
        <family val="1"/>
      </rPr>
      <t>.</t>
    </r>
  </si>
  <si>
    <t>bình</t>
  </si>
  <si>
    <t>Tên tệp: 6 THÁNG ĐẦU NĂM 2022-TNI</t>
  </si>
  <si>
    <t>BẢNG GIÁ THỊ TRƯỜNG 6 THÁNG ĐẦU NĂM 2022</t>
  </si>
  <si>
    <t>Sofit 350 EC 500ml</t>
  </si>
  <si>
    <t>Pretilachlor 300g/l+
Fenclorim 100g/l</t>
  </si>
  <si>
    <t>Có thay đổi mặt hàng sữa</t>
  </si>
  <si>
    <t>Giống Lúa OM5451 Lộc Trời</t>
  </si>
  <si>
    <t>Bao 40 Kg</t>
  </si>
  <si>
    <t>giống lúa OM18 Lộc trời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</si>
</sst>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dotted">
        <color indexed="64"/>
      </bottom>
      <diagonal/>
    </border>
    <border>
      <left style="thin">
        <color rgb="FF000000"/>
      </left>
      <right style="thin">
        <color rgb="FF000000"/>
      </right>
      <top/>
      <bottom style="dotted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rgb="FF000000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dotted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dotted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382">
    <xf numFmtId="0" fontId="0" fillId="0" borderId="0" xfId="0"/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165" fontId="5" fillId="0" borderId="5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6" fillId="2" borderId="11" xfId="0" applyFont="1" applyFill="1" applyBorder="1" applyAlignment="1">
      <alignment horizontal="justify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11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2" borderId="35" xfId="0" applyFont="1" applyFill="1" applyBorder="1" applyAlignment="1">
      <alignment vertical="center" wrapText="1"/>
    </xf>
    <xf numFmtId="166" fontId="6" fillId="2" borderId="5" xfId="1" applyNumberFormat="1" applyFont="1" applyFill="1" applyBorder="1" applyAlignment="1">
      <alignment horizontal="justify" vertical="center" wrapText="1"/>
    </xf>
    <xf numFmtId="166" fontId="6" fillId="0" borderId="2" xfId="1" applyNumberFormat="1" applyFont="1" applyFill="1" applyBorder="1" applyAlignment="1">
      <alignment horizontal="justify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166" fontId="6" fillId="2" borderId="2" xfId="1" applyNumberFormat="1" applyFont="1" applyFill="1" applyBorder="1" applyAlignment="1">
      <alignment horizontal="justify" vertical="center" wrapText="1"/>
    </xf>
    <xf numFmtId="166" fontId="6" fillId="0" borderId="1" xfId="1" applyNumberFormat="1" applyFont="1" applyFill="1" applyBorder="1" applyAlignment="1">
      <alignment horizontal="justify" vertical="center" wrapText="1"/>
    </xf>
    <xf numFmtId="166" fontId="6" fillId="0" borderId="5" xfId="1" applyNumberFormat="1" applyFont="1" applyBorder="1" applyAlignment="1">
      <alignment vertical="center" wrapText="1"/>
    </xf>
    <xf numFmtId="166" fontId="6" fillId="0" borderId="1" xfId="1" applyNumberFormat="1" applyFont="1" applyBorder="1" applyAlignment="1">
      <alignment vertical="center" wrapText="1"/>
    </xf>
    <xf numFmtId="3" fontId="6" fillId="2" borderId="40" xfId="0" applyNumberFormat="1" applyFont="1" applyFill="1" applyBorder="1" applyAlignment="1">
      <alignment horizontal="right" vertical="center" wrapText="1"/>
    </xf>
    <xf numFmtId="166" fontId="6" fillId="2" borderId="9" xfId="1" applyNumberFormat="1" applyFont="1" applyFill="1" applyBorder="1" applyAlignment="1">
      <alignment horizontal="justify" vertical="center" wrapText="1"/>
    </xf>
    <xf numFmtId="166" fontId="6" fillId="0" borderId="41" xfId="1" applyNumberFormat="1" applyFont="1" applyBorder="1" applyAlignment="1">
      <alignment vertical="center" wrapText="1"/>
    </xf>
    <xf numFmtId="166" fontId="6" fillId="2" borderId="11" xfId="1" applyNumberFormat="1" applyFont="1" applyFill="1" applyBorder="1" applyAlignment="1">
      <alignment horizontal="justify" vertical="center" wrapText="1"/>
    </xf>
    <xf numFmtId="166" fontId="6" fillId="2" borderId="12" xfId="1" applyNumberFormat="1" applyFont="1" applyFill="1" applyBorder="1" applyAlignment="1">
      <alignment horizontal="justify" vertical="center" wrapText="1"/>
    </xf>
    <xf numFmtId="166" fontId="6" fillId="2" borderId="3" xfId="1" applyNumberFormat="1" applyFont="1" applyFill="1" applyBorder="1" applyAlignment="1">
      <alignment horizontal="justify" vertical="center" wrapText="1"/>
    </xf>
    <xf numFmtId="166" fontId="6" fillId="2" borderId="12" xfId="1" applyNumberFormat="1" applyFont="1" applyFill="1" applyBorder="1" applyAlignment="1">
      <alignment vertical="center" wrapText="1"/>
    </xf>
    <xf numFmtId="166" fontId="6" fillId="2" borderId="13" xfId="1" applyNumberFormat="1" applyFont="1" applyFill="1" applyBorder="1" applyAlignment="1">
      <alignment vertical="center" wrapText="1"/>
    </xf>
    <xf numFmtId="166" fontId="6" fillId="0" borderId="43" xfId="1" applyNumberFormat="1" applyFont="1" applyBorder="1" applyAlignment="1">
      <alignment vertical="center" wrapText="1"/>
    </xf>
    <xf numFmtId="0" fontId="6" fillId="2" borderId="9" xfId="0" applyFont="1" applyFill="1" applyBorder="1" applyAlignment="1">
      <alignment horizontal="right" vertical="center" wrapText="1"/>
    </xf>
    <xf numFmtId="166" fontId="6" fillId="2" borderId="5" xfId="1" applyNumberFormat="1" applyFont="1" applyFill="1" applyBorder="1" applyAlignment="1">
      <alignment horizontal="right" vertical="center" wrapText="1"/>
    </xf>
    <xf numFmtId="166" fontId="6" fillId="0" borderId="2" xfId="1" applyNumberFormat="1" applyFont="1" applyFill="1" applyBorder="1" applyAlignment="1">
      <alignment horizontal="right" vertical="center" wrapText="1"/>
    </xf>
    <xf numFmtId="166" fontId="6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166" fontId="6" fillId="2" borderId="9" xfId="1" applyNumberFormat="1" applyFont="1" applyFill="1" applyBorder="1" applyAlignment="1">
      <alignment horizontal="right" vertical="center" wrapText="1"/>
    </xf>
    <xf numFmtId="166" fontId="6" fillId="2" borderId="3" xfId="1" applyNumberFormat="1" applyFont="1" applyFill="1" applyBorder="1" applyAlignment="1">
      <alignment horizontal="right" vertical="center" wrapText="1"/>
    </xf>
    <xf numFmtId="0" fontId="6" fillId="2" borderId="39" xfId="0" applyFont="1" applyFill="1" applyBorder="1" applyAlignment="1">
      <alignment horizontal="right" vertical="center" wrapText="1"/>
    </xf>
    <xf numFmtId="166" fontId="6" fillId="2" borderId="12" xfId="1" applyNumberFormat="1" applyFont="1" applyFill="1" applyBorder="1" applyAlignment="1">
      <alignment horizontal="right" vertical="center" wrapText="1"/>
    </xf>
    <xf numFmtId="166" fontId="6" fillId="2" borderId="35" xfId="1" applyNumberFormat="1" applyFont="1" applyFill="1" applyBorder="1" applyAlignment="1">
      <alignment horizontal="right" vertical="center" wrapText="1"/>
    </xf>
    <xf numFmtId="166" fontId="6" fillId="2" borderId="2" xfId="1" applyNumberFormat="1" applyFont="1" applyFill="1" applyBorder="1" applyAlignment="1">
      <alignment horizontal="right" vertical="center" wrapText="1"/>
    </xf>
    <xf numFmtId="166" fontId="6" fillId="2" borderId="51" xfId="1" applyNumberFormat="1" applyFont="1" applyFill="1" applyBorder="1" applyAlignment="1">
      <alignment horizontal="right" vertical="center" wrapText="1"/>
    </xf>
    <xf numFmtId="3" fontId="6" fillId="2" borderId="52" xfId="0" applyNumberFormat="1" applyFont="1" applyFill="1" applyBorder="1" applyAlignment="1">
      <alignment horizontal="right" vertical="center" wrapText="1"/>
    </xf>
    <xf numFmtId="0" fontId="6" fillId="2" borderId="42" xfId="0" applyFont="1" applyFill="1" applyBorder="1" applyAlignment="1">
      <alignment horizontal="right" vertical="center" wrapText="1"/>
    </xf>
    <xf numFmtId="0" fontId="6" fillId="2" borderId="53" xfId="0" applyFont="1" applyFill="1" applyBorder="1" applyAlignment="1">
      <alignment horizontal="right" vertical="center" wrapText="1"/>
    </xf>
    <xf numFmtId="166" fontId="6" fillId="0" borderId="54" xfId="1" applyNumberFormat="1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6" fontId="7" fillId="0" borderId="12" xfId="1" applyNumberFormat="1" applyFont="1" applyBorder="1" applyAlignment="1">
      <alignment horizontal="center" vertical="center" wrapText="1"/>
    </xf>
    <xf numFmtId="166" fontId="7" fillId="0" borderId="13" xfId="1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166" fontId="6" fillId="0" borderId="11" xfId="1" applyNumberFormat="1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/>
    <xf numFmtId="0" fontId="6" fillId="0" borderId="0" xfId="0" applyFont="1" applyAlignment="1">
      <alignment vertical="center"/>
    </xf>
    <xf numFmtId="166" fontId="0" fillId="0" borderId="0" xfId="0" applyNumberFormat="1"/>
    <xf numFmtId="0" fontId="10" fillId="0" borderId="0" xfId="0" applyFont="1" applyFill="1" applyAlignment="1"/>
    <xf numFmtId="0" fontId="9" fillId="0" borderId="0" xfId="0" applyFont="1" applyFill="1" applyAlignment="1">
      <alignment vertical="center"/>
    </xf>
    <xf numFmtId="0" fontId="9" fillId="0" borderId="0" xfId="0" quotePrefix="1" applyFont="1" applyFill="1" applyAlignment="1">
      <alignment vertical="center"/>
    </xf>
    <xf numFmtId="166" fontId="13" fillId="3" borderId="12" xfId="1" applyNumberFormat="1" applyFont="1" applyFill="1" applyBorder="1" applyAlignment="1">
      <alignment horizontal="justify" vertical="center" wrapText="1"/>
    </xf>
    <xf numFmtId="166" fontId="13" fillId="3" borderId="13" xfId="1" applyNumberFormat="1" applyFont="1" applyFill="1" applyBorder="1" applyAlignment="1">
      <alignment horizontal="center" vertical="center" wrapText="1"/>
    </xf>
    <xf numFmtId="166" fontId="13" fillId="3" borderId="57" xfId="1" applyNumberFormat="1" applyFont="1" applyFill="1" applyBorder="1" applyAlignment="1">
      <alignment horizontal="justify" vertical="center" wrapText="1"/>
    </xf>
    <xf numFmtId="3" fontId="14" fillId="0" borderId="0" xfId="0" applyNumberFormat="1" applyFont="1"/>
    <xf numFmtId="165" fontId="16" fillId="3" borderId="14" xfId="0" applyNumberFormat="1" applyFont="1" applyFill="1" applyBorder="1" applyAlignment="1">
      <alignment horizontal="center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vertical="center" wrapText="1"/>
    </xf>
    <xf numFmtId="165" fontId="16" fillId="3" borderId="15" xfId="0" applyNumberFormat="1" applyFont="1" applyFill="1" applyBorder="1" applyAlignment="1">
      <alignment horizontal="center" vertical="center" wrapText="1"/>
    </xf>
    <xf numFmtId="0" fontId="15" fillId="3" borderId="7" xfId="0" quotePrefix="1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9" xfId="0" quotePrefix="1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vertical="center" wrapText="1"/>
    </xf>
    <xf numFmtId="0" fontId="13" fillId="3" borderId="9" xfId="0" applyFont="1" applyFill="1" applyBorder="1" applyAlignment="1">
      <alignment horizontal="justify" vertical="center" wrapText="1"/>
    </xf>
    <xf numFmtId="0" fontId="13" fillId="3" borderId="9" xfId="0" applyFont="1" applyFill="1" applyBorder="1" applyAlignment="1">
      <alignment horizontal="right" vertical="center" wrapText="1"/>
    </xf>
    <xf numFmtId="0" fontId="13" fillId="3" borderId="19" xfId="0" applyFont="1" applyFill="1" applyBorder="1" applyAlignment="1">
      <alignment horizontal="justify" vertical="center" wrapText="1"/>
    </xf>
    <xf numFmtId="0" fontId="13" fillId="3" borderId="5" xfId="0" quotePrefix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justify" vertical="center" wrapText="1"/>
    </xf>
    <xf numFmtId="166" fontId="13" fillId="3" borderId="1" xfId="1" applyNumberFormat="1" applyFont="1" applyFill="1" applyBorder="1" applyAlignment="1">
      <alignment vertical="center"/>
    </xf>
    <xf numFmtId="37" fontId="13" fillId="3" borderId="5" xfId="0" applyNumberFormat="1" applyFont="1" applyFill="1" applyBorder="1" applyAlignment="1">
      <alignment horizontal="right" vertical="center" wrapText="1"/>
    </xf>
    <xf numFmtId="9" fontId="13" fillId="3" borderId="5" xfId="0" applyNumberFormat="1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justify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" xfId="0" quotePrefix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3" borderId="21" xfId="0" applyFont="1" applyFill="1" applyBorder="1" applyAlignment="1">
      <alignment horizontal="justify" vertical="center" wrapText="1"/>
    </xf>
    <xf numFmtId="0" fontId="13" fillId="3" borderId="12" xfId="0" applyFont="1" applyFill="1" applyBorder="1" applyAlignment="1">
      <alignment horizontal="justify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2" xfId="0" quotePrefix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vertical="center" wrapText="1"/>
    </xf>
    <xf numFmtId="166" fontId="13" fillId="3" borderId="2" xfId="1" applyNumberFormat="1" applyFont="1" applyFill="1" applyBorder="1" applyAlignment="1">
      <alignment vertical="center"/>
    </xf>
    <xf numFmtId="0" fontId="13" fillId="3" borderId="23" xfId="0" applyFont="1" applyFill="1" applyBorder="1" applyAlignment="1">
      <alignment vertical="top" wrapText="1"/>
    </xf>
    <xf numFmtId="0" fontId="18" fillId="3" borderId="32" xfId="0" applyFont="1" applyFill="1" applyBorder="1" applyAlignment="1">
      <alignment horizontal="center" vertical="center" wrapText="1"/>
    </xf>
    <xf numFmtId="0" fontId="18" fillId="3" borderId="32" xfId="0" quotePrefix="1" applyFont="1" applyFill="1" applyBorder="1" applyAlignment="1">
      <alignment horizontal="center" vertical="center" wrapText="1"/>
    </xf>
    <xf numFmtId="166" fontId="13" fillId="3" borderId="1" xfId="1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 wrapText="1"/>
    </xf>
    <xf numFmtId="166" fontId="13" fillId="3" borderId="1" xfId="1" applyNumberFormat="1" applyFont="1" applyFill="1" applyBorder="1" applyAlignment="1">
      <alignment horizontal="justify" vertical="center" wrapText="1"/>
    </xf>
    <xf numFmtId="0" fontId="13" fillId="3" borderId="21" xfId="0" applyFont="1" applyFill="1" applyBorder="1" applyAlignment="1">
      <alignment horizontal="left" vertical="center" wrapText="1"/>
    </xf>
    <xf numFmtId="167" fontId="13" fillId="3" borderId="1" xfId="1" applyNumberFormat="1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horizontal="right" vertical="center" wrapText="1"/>
    </xf>
    <xf numFmtId="3" fontId="13" fillId="3" borderId="1" xfId="0" quotePrefix="1" applyNumberFormat="1" applyFont="1" applyFill="1" applyBorder="1" applyAlignment="1">
      <alignment horizontal="center" vertical="center" wrapText="1"/>
    </xf>
    <xf numFmtId="37" fontId="13" fillId="3" borderId="1" xfId="0" applyNumberFormat="1" applyFont="1" applyFill="1" applyBorder="1" applyAlignment="1">
      <alignment horizontal="right" vertical="center" wrapText="1"/>
    </xf>
    <xf numFmtId="9" fontId="13" fillId="3" borderId="1" xfId="0" applyNumberFormat="1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vertical="center" wrapText="1"/>
    </xf>
    <xf numFmtId="0" fontId="13" fillId="3" borderId="3" xfId="0" quotePrefix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horizontal="justify" vertical="center" wrapText="1"/>
    </xf>
    <xf numFmtId="166" fontId="13" fillId="3" borderId="3" xfId="1" applyNumberFormat="1" applyFont="1" applyFill="1" applyBorder="1" applyAlignment="1">
      <alignment horizontal="right" vertical="center" wrapText="1"/>
    </xf>
    <xf numFmtId="0" fontId="13" fillId="3" borderId="17" xfId="0" applyFont="1" applyFill="1" applyBorder="1" applyAlignment="1">
      <alignment vertical="center" wrapText="1"/>
    </xf>
    <xf numFmtId="0" fontId="13" fillId="3" borderId="12" xfId="0" quotePrefix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vertical="center" wrapText="1"/>
    </xf>
    <xf numFmtId="166" fontId="13" fillId="3" borderId="12" xfId="1" applyNumberFormat="1" applyFont="1" applyFill="1" applyBorder="1" applyAlignment="1">
      <alignment horizontal="right" vertical="center" wrapText="1"/>
    </xf>
    <xf numFmtId="0" fontId="13" fillId="3" borderId="35" xfId="0" quotePrefix="1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vertical="center" wrapText="1"/>
    </xf>
    <xf numFmtId="0" fontId="13" fillId="3" borderId="35" xfId="0" applyFont="1" applyFill="1" applyBorder="1" applyAlignment="1">
      <alignment horizontal="justify" vertical="center" wrapText="1"/>
    </xf>
    <xf numFmtId="166" fontId="13" fillId="3" borderId="35" xfId="1" applyNumberFormat="1" applyFont="1" applyFill="1" applyBorder="1" applyAlignment="1">
      <alignment horizontal="right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4" xfId="0" quotePrefix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1" xfId="0" quotePrefix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horizontal="justify" vertical="center" wrapText="1"/>
    </xf>
    <xf numFmtId="3" fontId="13" fillId="3" borderId="40" xfId="0" applyNumberFormat="1" applyFont="1" applyFill="1" applyBorder="1" applyAlignment="1">
      <alignment horizontal="right" vertical="center" wrapText="1"/>
    </xf>
    <xf numFmtId="0" fontId="18" fillId="3" borderId="12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3" xfId="0" quotePrefix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vertical="center" wrapText="1"/>
    </xf>
    <xf numFmtId="0" fontId="13" fillId="3" borderId="13" xfId="0" applyFont="1" applyFill="1" applyBorder="1" applyAlignment="1">
      <alignment horizontal="justify" vertical="center" wrapText="1"/>
    </xf>
    <xf numFmtId="166" fontId="13" fillId="3" borderId="2" xfId="1" applyNumberFormat="1" applyFont="1" applyFill="1" applyBorder="1" applyAlignment="1">
      <alignment horizontal="right" vertical="center" wrapText="1"/>
    </xf>
    <xf numFmtId="37" fontId="13" fillId="3" borderId="2" xfId="0" applyNumberFormat="1" applyFont="1" applyFill="1" applyBorder="1" applyAlignment="1">
      <alignment horizontal="right" vertical="center" wrapText="1"/>
    </xf>
    <xf numFmtId="0" fontId="18" fillId="3" borderId="13" xfId="0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0" xfId="0" quotePrefix="1" applyFont="1" applyFill="1" applyBorder="1" applyAlignment="1">
      <alignment horizontal="center" vertical="center" wrapText="1"/>
    </xf>
    <xf numFmtId="166" fontId="13" fillId="3" borderId="51" xfId="1" applyNumberFormat="1" applyFont="1" applyFill="1" applyBorder="1" applyAlignment="1">
      <alignment horizontal="right" vertical="center" wrapText="1"/>
    </xf>
    <xf numFmtId="37" fontId="13" fillId="3" borderId="9" xfId="0" applyNumberFormat="1" applyFont="1" applyFill="1" applyBorder="1" applyAlignment="1">
      <alignment horizontal="right" vertical="center" wrapText="1"/>
    </xf>
    <xf numFmtId="9" fontId="13" fillId="3" borderId="19" xfId="0" applyNumberFormat="1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vertical="center" wrapText="1"/>
    </xf>
    <xf numFmtId="9" fontId="13" fillId="3" borderId="21" xfId="0" applyNumberFormat="1" applyFont="1" applyFill="1" applyBorder="1" applyAlignment="1">
      <alignment horizontal="center" vertical="center" wrapText="1"/>
    </xf>
    <xf numFmtId="37" fontId="13" fillId="3" borderId="41" xfId="0" applyNumberFormat="1" applyFont="1" applyFill="1" applyBorder="1" applyAlignment="1">
      <alignment horizontal="right" vertical="center" wrapText="1"/>
    </xf>
    <xf numFmtId="166" fontId="13" fillId="3" borderId="54" xfId="1" applyNumberFormat="1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166" fontId="13" fillId="3" borderId="1" xfId="1" applyNumberFormat="1" applyFont="1" applyFill="1" applyBorder="1" applyAlignment="1">
      <alignment vertical="center" wrapText="1"/>
    </xf>
    <xf numFmtId="166" fontId="13" fillId="3" borderId="11" xfId="1" applyNumberFormat="1" applyFont="1" applyFill="1" applyBorder="1" applyAlignment="1">
      <alignment horizontal="justify" vertical="center" wrapText="1"/>
    </xf>
    <xf numFmtId="166" fontId="13" fillId="3" borderId="41" xfId="1" applyNumberFormat="1" applyFont="1" applyFill="1" applyBorder="1" applyAlignment="1">
      <alignment vertical="center" wrapText="1"/>
    </xf>
    <xf numFmtId="0" fontId="13" fillId="3" borderId="40" xfId="0" quotePrefix="1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vertical="center" wrapText="1"/>
    </xf>
    <xf numFmtId="166" fontId="13" fillId="3" borderId="12" xfId="1" applyNumberFormat="1" applyFont="1" applyFill="1" applyBorder="1" applyAlignment="1">
      <alignment vertical="center" wrapText="1"/>
    </xf>
    <xf numFmtId="0" fontId="18" fillId="3" borderId="40" xfId="0" applyFont="1" applyFill="1" applyBorder="1" applyAlignment="1">
      <alignment vertical="center" wrapText="1"/>
    </xf>
    <xf numFmtId="0" fontId="18" fillId="3" borderId="35" xfId="0" applyFont="1" applyFill="1" applyBorder="1" applyAlignment="1">
      <alignment vertical="center" wrapText="1"/>
    </xf>
    <xf numFmtId="0" fontId="13" fillId="3" borderId="42" xfId="0" applyFont="1" applyFill="1" applyBorder="1" applyAlignment="1">
      <alignment vertical="center" wrapText="1"/>
    </xf>
    <xf numFmtId="0" fontId="13" fillId="3" borderId="12" xfId="0" applyFont="1" applyFill="1" applyBorder="1" applyAlignment="1">
      <alignment horizontal="left" vertical="center" wrapText="1" indent="1"/>
    </xf>
    <xf numFmtId="0" fontId="13" fillId="3" borderId="40" xfId="0" applyFont="1" applyFill="1" applyBorder="1" applyAlignment="1">
      <alignment horizontal="justify" vertical="center" wrapText="1"/>
    </xf>
    <xf numFmtId="166" fontId="13" fillId="3" borderId="13" xfId="1" applyNumberFormat="1" applyFont="1" applyFill="1" applyBorder="1" applyAlignment="1">
      <alignment vertical="center" wrapText="1"/>
    </xf>
    <xf numFmtId="37" fontId="13" fillId="3" borderId="47" xfId="0" applyNumberFormat="1" applyFont="1" applyFill="1" applyBorder="1" applyAlignment="1">
      <alignment horizontal="right" vertical="center" wrapText="1"/>
    </xf>
    <xf numFmtId="166" fontId="13" fillId="3" borderId="43" xfId="1" applyNumberFormat="1" applyFont="1" applyFill="1" applyBorder="1" applyAlignment="1">
      <alignment vertical="center" wrapText="1"/>
    </xf>
    <xf numFmtId="166" fontId="13" fillId="3" borderId="11" xfId="0" applyNumberFormat="1" applyFont="1" applyFill="1" applyBorder="1" applyAlignment="1">
      <alignment horizontal="justify" vertical="center" wrapText="1"/>
    </xf>
    <xf numFmtId="9" fontId="13" fillId="3" borderId="11" xfId="0" applyNumberFormat="1" applyFont="1" applyFill="1" applyBorder="1" applyAlignment="1">
      <alignment horizontal="center" vertical="center" wrapText="1"/>
    </xf>
    <xf numFmtId="164" fontId="13" fillId="3" borderId="13" xfId="1" applyNumberFormat="1" applyFont="1" applyFill="1" applyBorder="1" applyAlignment="1">
      <alignment vertical="center" wrapText="1"/>
    </xf>
    <xf numFmtId="39" fontId="13" fillId="3" borderId="13" xfId="0" applyNumberFormat="1" applyFont="1" applyFill="1" applyBorder="1" applyAlignment="1">
      <alignment horizontal="right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166" fontId="13" fillId="3" borderId="11" xfId="1" applyNumberFormat="1" applyFont="1" applyFill="1" applyBorder="1" applyAlignment="1">
      <alignment vertical="center" wrapText="1"/>
    </xf>
    <xf numFmtId="9" fontId="13" fillId="3" borderId="43" xfId="0" applyNumberFormat="1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vertical="top" wrapText="1"/>
    </xf>
    <xf numFmtId="0" fontId="17" fillId="3" borderId="12" xfId="0" applyFont="1" applyFill="1" applyBorder="1"/>
    <xf numFmtId="166" fontId="13" fillId="3" borderId="12" xfId="1" applyNumberFormat="1" applyFont="1" applyFill="1" applyBorder="1" applyAlignment="1">
      <alignment horizontal="center" vertical="center" wrapText="1"/>
    </xf>
    <xf numFmtId="37" fontId="13" fillId="3" borderId="12" xfId="0" applyNumberFormat="1" applyFont="1" applyFill="1" applyBorder="1" applyAlignment="1">
      <alignment horizontal="right" vertical="center" wrapText="1"/>
    </xf>
    <xf numFmtId="0" fontId="13" fillId="3" borderId="40" xfId="0" applyFont="1" applyFill="1" applyBorder="1" applyAlignment="1">
      <alignment vertical="top" wrapText="1"/>
    </xf>
    <xf numFmtId="0" fontId="17" fillId="3" borderId="40" xfId="0" applyFont="1" applyFill="1" applyBorder="1"/>
    <xf numFmtId="166" fontId="13" fillId="3" borderId="40" xfId="1" applyNumberFormat="1" applyFont="1" applyFill="1" applyBorder="1" applyAlignment="1">
      <alignment vertical="center" wrapText="1"/>
    </xf>
    <xf numFmtId="0" fontId="18" fillId="3" borderId="27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vertical="center" wrapText="1"/>
    </xf>
    <xf numFmtId="0" fontId="13" fillId="3" borderId="33" xfId="0" applyFont="1" applyFill="1" applyBorder="1" applyAlignment="1">
      <alignment vertical="center" wrapText="1"/>
    </xf>
    <xf numFmtId="0" fontId="17" fillId="3" borderId="0" xfId="0" applyFont="1" applyFill="1" applyBorder="1"/>
    <xf numFmtId="0" fontId="13" fillId="3" borderId="41" xfId="0" quotePrefix="1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vertical="center" wrapText="1"/>
    </xf>
    <xf numFmtId="0" fontId="13" fillId="3" borderId="60" xfId="0" applyFont="1" applyFill="1" applyBorder="1" applyAlignment="1">
      <alignment horizontal="left" vertical="center" wrapText="1"/>
    </xf>
    <xf numFmtId="0" fontId="13" fillId="3" borderId="41" xfId="0" applyFont="1" applyFill="1" applyBorder="1" applyAlignment="1">
      <alignment horizontal="justify" vertical="center" wrapText="1"/>
    </xf>
    <xf numFmtId="164" fontId="13" fillId="3" borderId="41" xfId="1" applyNumberFormat="1" applyFont="1" applyFill="1" applyBorder="1" applyAlignment="1">
      <alignment horizontal="justify" vertical="center" wrapText="1"/>
    </xf>
    <xf numFmtId="37" fontId="13" fillId="3" borderId="34" xfId="0" applyNumberFormat="1" applyFont="1" applyFill="1" applyBorder="1" applyAlignment="1">
      <alignment horizontal="right" vertical="center" wrapText="1"/>
    </xf>
    <xf numFmtId="9" fontId="13" fillId="3" borderId="34" xfId="0" applyNumberFormat="1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vertical="center" wrapText="1"/>
    </xf>
    <xf numFmtId="0" fontId="13" fillId="3" borderId="14" xfId="0" applyFont="1" applyFill="1" applyBorder="1" applyAlignment="1">
      <alignment vertical="center" wrapText="1"/>
    </xf>
    <xf numFmtId="0" fontId="13" fillId="3" borderId="54" xfId="0" quotePrefix="1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justify" vertical="center" wrapText="1"/>
    </xf>
    <xf numFmtId="166" fontId="13" fillId="3" borderId="54" xfId="1" applyNumberFormat="1" applyFont="1" applyFill="1" applyBorder="1" applyAlignment="1">
      <alignment horizontal="right" vertical="center" wrapText="1"/>
    </xf>
    <xf numFmtId="37" fontId="13" fillId="3" borderId="54" xfId="0" applyNumberFormat="1" applyFont="1" applyFill="1" applyBorder="1" applyAlignment="1">
      <alignment horizontal="right" vertical="center" wrapText="1"/>
    </xf>
    <xf numFmtId="9" fontId="13" fillId="3" borderId="54" xfId="0" applyNumberFormat="1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166" fontId="13" fillId="3" borderId="41" xfId="1" applyNumberFormat="1" applyFont="1" applyFill="1" applyBorder="1" applyAlignment="1">
      <alignment horizontal="right" vertical="center" wrapText="1"/>
    </xf>
    <xf numFmtId="3" fontId="13" fillId="3" borderId="5" xfId="0" applyNumberFormat="1" applyFont="1" applyFill="1" applyBorder="1" applyAlignment="1">
      <alignment horizontal="right" vertical="center" wrapText="1"/>
    </xf>
    <xf numFmtId="0" fontId="13" fillId="3" borderId="41" xfId="0" applyFont="1" applyFill="1" applyBorder="1" applyAlignment="1">
      <alignment horizontal="left" vertical="center" wrapText="1"/>
    </xf>
    <xf numFmtId="3" fontId="13" fillId="3" borderId="41" xfId="0" applyNumberFormat="1" applyFont="1" applyFill="1" applyBorder="1" applyAlignment="1">
      <alignment horizontal="right" vertical="center" wrapText="1"/>
    </xf>
    <xf numFmtId="0" fontId="13" fillId="3" borderId="56" xfId="0" applyFont="1" applyFill="1" applyBorder="1" applyAlignment="1">
      <alignment vertical="center" wrapText="1"/>
    </xf>
    <xf numFmtId="0" fontId="13" fillId="3" borderId="34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horizontal="left" vertical="center" wrapText="1"/>
    </xf>
    <xf numFmtId="166" fontId="13" fillId="3" borderId="5" xfId="1" applyNumberFormat="1" applyFont="1" applyFill="1" applyBorder="1" applyAlignment="1">
      <alignment horizontal="justify" vertical="center" wrapText="1"/>
    </xf>
    <xf numFmtId="0" fontId="17" fillId="3" borderId="62" xfId="0" applyFont="1" applyFill="1" applyBorder="1"/>
    <xf numFmtId="166" fontId="13" fillId="3" borderId="41" xfId="1" applyNumberFormat="1" applyFont="1" applyFill="1" applyBorder="1" applyAlignment="1">
      <alignment horizontal="justify" vertical="center" wrapText="1"/>
    </xf>
    <xf numFmtId="0" fontId="13" fillId="3" borderId="10" xfId="0" applyFont="1" applyFill="1" applyBorder="1" applyAlignment="1">
      <alignment vertical="center" wrapText="1"/>
    </xf>
    <xf numFmtId="0" fontId="13" fillId="3" borderId="64" xfId="0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vertical="center" wrapText="1"/>
    </xf>
    <xf numFmtId="3" fontId="13" fillId="3" borderId="41" xfId="0" quotePrefix="1" applyNumberFormat="1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28" xfId="0" quotePrefix="1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justify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3" borderId="28" xfId="1" applyNumberFormat="1" applyFont="1" applyFill="1" applyBorder="1" applyAlignment="1">
      <alignment horizontal="right" vertical="center" wrapText="1"/>
    </xf>
    <xf numFmtId="37" fontId="13" fillId="3" borderId="28" xfId="0" applyNumberFormat="1" applyFont="1" applyFill="1" applyBorder="1" applyAlignment="1">
      <alignment horizontal="right" vertical="center" wrapText="1"/>
    </xf>
    <xf numFmtId="9" fontId="13" fillId="3" borderId="28" xfId="0" applyNumberFormat="1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right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3" fillId="3" borderId="48" xfId="0" applyFont="1" applyFill="1" applyBorder="1" applyAlignment="1">
      <alignment vertical="center" wrapText="1"/>
    </xf>
    <xf numFmtId="3" fontId="13" fillId="3" borderId="8" xfId="0" applyNumberFormat="1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horizontal="left" vertical="center" wrapText="1"/>
    </xf>
    <xf numFmtId="166" fontId="13" fillId="3" borderId="5" xfId="1" applyNumberFormat="1" applyFont="1" applyFill="1" applyBorder="1" applyAlignment="1">
      <alignment vertical="center" wrapText="1"/>
    </xf>
    <xf numFmtId="9" fontId="13" fillId="3" borderId="65" xfId="0" applyNumberFormat="1" applyFont="1" applyFill="1" applyBorder="1" applyAlignment="1">
      <alignment horizontal="center" vertical="center" wrapText="1"/>
    </xf>
    <xf numFmtId="0" fontId="13" fillId="3" borderId="65" xfId="0" applyFont="1" applyFill="1" applyBorder="1" applyAlignment="1">
      <alignment vertical="center" wrapText="1"/>
    </xf>
    <xf numFmtId="0" fontId="13" fillId="3" borderId="34" xfId="0" quotePrefix="1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3" fontId="13" fillId="3" borderId="34" xfId="0" applyNumberFormat="1" applyFont="1" applyFill="1" applyBorder="1" applyAlignment="1">
      <alignment horizontal="right" vertical="center" wrapText="1"/>
    </xf>
    <xf numFmtId="0" fontId="13" fillId="3" borderId="68" xfId="0" quotePrefix="1" applyFont="1" applyFill="1" applyBorder="1" applyAlignment="1">
      <alignment horizontal="center" vertical="center" wrapText="1"/>
    </xf>
    <xf numFmtId="166" fontId="13" fillId="3" borderId="68" xfId="1" applyNumberFormat="1" applyFont="1" applyFill="1" applyBorder="1" applyAlignment="1">
      <alignment vertical="center" wrapText="1"/>
    </xf>
    <xf numFmtId="9" fontId="13" fillId="3" borderId="49" xfId="0" applyNumberFormat="1" applyFont="1" applyFill="1" applyBorder="1" applyAlignment="1">
      <alignment horizontal="center" vertical="center" wrapText="1"/>
    </xf>
    <xf numFmtId="9" fontId="13" fillId="3" borderId="70" xfId="0" applyNumberFormat="1" applyFont="1" applyFill="1" applyBorder="1" applyAlignment="1">
      <alignment horizontal="center" vertical="center" wrapText="1"/>
    </xf>
    <xf numFmtId="9" fontId="13" fillId="3" borderId="71" xfId="0" applyNumberFormat="1" applyFont="1" applyFill="1" applyBorder="1" applyAlignment="1">
      <alignment horizontal="center" vertical="center" wrapText="1"/>
    </xf>
    <xf numFmtId="0" fontId="13" fillId="3" borderId="72" xfId="0" applyFont="1" applyFill="1" applyBorder="1" applyAlignment="1">
      <alignment vertical="center" wrapText="1"/>
    </xf>
    <xf numFmtId="37" fontId="13" fillId="3" borderId="68" xfId="0" applyNumberFormat="1" applyFont="1" applyFill="1" applyBorder="1" applyAlignment="1">
      <alignment horizontal="right" vertical="center" wrapText="1"/>
    </xf>
    <xf numFmtId="37" fontId="13" fillId="3" borderId="40" xfId="0" applyNumberFormat="1" applyFont="1" applyFill="1" applyBorder="1" applyAlignment="1">
      <alignment horizontal="right" vertical="center" wrapText="1"/>
    </xf>
    <xf numFmtId="9" fontId="13" fillId="3" borderId="50" xfId="0" applyNumberFormat="1" applyFont="1" applyFill="1" applyBorder="1" applyAlignment="1">
      <alignment horizontal="center" vertical="center" wrapText="1"/>
    </xf>
    <xf numFmtId="0" fontId="13" fillId="3" borderId="72" xfId="0" applyFont="1" applyFill="1" applyBorder="1" applyAlignment="1">
      <alignment vertical="top" wrapText="1"/>
    </xf>
    <xf numFmtId="0" fontId="17" fillId="3" borderId="72" xfId="0" applyFont="1" applyFill="1" applyBorder="1"/>
    <xf numFmtId="166" fontId="13" fillId="3" borderId="72" xfId="1" applyNumberFormat="1" applyFont="1" applyFill="1" applyBorder="1" applyAlignment="1">
      <alignment vertical="center" wrapText="1"/>
    </xf>
    <xf numFmtId="37" fontId="13" fillId="3" borderId="72" xfId="0" applyNumberFormat="1" applyFont="1" applyFill="1" applyBorder="1" applyAlignment="1">
      <alignment horizontal="right" vertical="center" wrapText="1"/>
    </xf>
    <xf numFmtId="0" fontId="13" fillId="3" borderId="74" xfId="0" applyFont="1" applyFill="1" applyBorder="1" applyAlignment="1">
      <alignment horizontal="center" vertical="center" wrapText="1"/>
    </xf>
    <xf numFmtId="0" fontId="13" fillId="3" borderId="68" xfId="0" applyFont="1" applyFill="1" applyBorder="1" applyAlignment="1">
      <alignment vertical="center" wrapText="1"/>
    </xf>
    <xf numFmtId="0" fontId="13" fillId="3" borderId="68" xfId="0" applyFont="1" applyFill="1" applyBorder="1" applyAlignment="1">
      <alignment horizontal="center" vertical="center" wrapText="1"/>
    </xf>
    <xf numFmtId="0" fontId="13" fillId="3" borderId="73" xfId="0" applyFont="1" applyFill="1" applyBorder="1" applyAlignment="1">
      <alignment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75" xfId="0" applyFont="1" applyFill="1" applyBorder="1" applyAlignment="1">
      <alignment horizontal="justify" vertical="center" wrapText="1"/>
    </xf>
    <xf numFmtId="37" fontId="13" fillId="3" borderId="76" xfId="0" applyNumberFormat="1" applyFont="1" applyFill="1" applyBorder="1" applyAlignment="1">
      <alignment horizontal="right" vertical="center" wrapText="1"/>
    </xf>
    <xf numFmtId="166" fontId="13" fillId="3" borderId="3" xfId="1" applyNumberFormat="1" applyFont="1" applyFill="1" applyBorder="1" applyAlignment="1">
      <alignment vertical="center"/>
    </xf>
    <xf numFmtId="166" fontId="13" fillId="3" borderId="5" xfId="1" applyNumberFormat="1" applyFont="1" applyFill="1" applyBorder="1" applyAlignment="1">
      <alignment vertical="center"/>
    </xf>
    <xf numFmtId="37" fontId="13" fillId="3" borderId="33" xfId="0" applyNumberFormat="1" applyFont="1" applyFill="1" applyBorder="1" applyAlignment="1">
      <alignment horizontal="righ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4" xfId="0" quotePrefix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3" fontId="13" fillId="3" borderId="4" xfId="0" applyNumberFormat="1" applyFont="1" applyFill="1" applyBorder="1" applyAlignment="1">
      <alignment horizontal="right" vertical="center" wrapText="1"/>
    </xf>
    <xf numFmtId="37" fontId="13" fillId="3" borderId="4" xfId="0" applyNumberFormat="1" applyFont="1" applyFill="1" applyBorder="1" applyAlignment="1">
      <alignment horizontal="right" vertical="center" wrapText="1"/>
    </xf>
    <xf numFmtId="9" fontId="13" fillId="3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3" borderId="1" xfId="1" applyNumberFormat="1" applyFont="1" applyFill="1" applyBorder="1" applyAlignment="1">
      <alignment horizontal="left" vertical="center" wrapText="1"/>
    </xf>
    <xf numFmtId="3" fontId="17" fillId="3" borderId="4" xfId="0" applyNumberFormat="1" applyFont="1" applyFill="1" applyBorder="1"/>
    <xf numFmtId="0" fontId="13" fillId="3" borderId="6" xfId="0" applyFont="1" applyFill="1" applyBorder="1" applyAlignment="1">
      <alignment vertical="center" wrapText="1"/>
    </xf>
    <xf numFmtId="0" fontId="13" fillId="3" borderId="55" xfId="0" applyFont="1" applyFill="1" applyBorder="1" applyAlignment="1">
      <alignment vertical="center" wrapText="1"/>
    </xf>
    <xf numFmtId="0" fontId="13" fillId="3" borderId="27" xfId="0" applyFont="1" applyFill="1" applyBorder="1" applyAlignment="1">
      <alignment vertical="center" wrapText="1"/>
    </xf>
    <xf numFmtId="3" fontId="13" fillId="3" borderId="28" xfId="0" quotePrefix="1" applyNumberFormat="1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left" vertical="center" wrapText="1"/>
    </xf>
    <xf numFmtId="3" fontId="13" fillId="3" borderId="28" xfId="0" applyNumberFormat="1" applyFont="1" applyFill="1" applyBorder="1" applyAlignment="1">
      <alignment horizontal="right" vertical="center" wrapText="1"/>
    </xf>
    <xf numFmtId="0" fontId="13" fillId="3" borderId="77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vertical="center" wrapText="1"/>
    </xf>
    <xf numFmtId="9" fontId="13" fillId="3" borderId="77" xfId="0" applyNumberFormat="1" applyFont="1" applyFill="1" applyBorder="1" applyAlignment="1">
      <alignment horizontal="center" vertical="center" wrapText="1"/>
    </xf>
    <xf numFmtId="9" fontId="13" fillId="3" borderId="61" xfId="0" applyNumberFormat="1" applyFont="1" applyFill="1" applyBorder="1" applyAlignment="1">
      <alignment horizontal="center" vertical="center" wrapText="1"/>
    </xf>
    <xf numFmtId="0" fontId="13" fillId="3" borderId="8" xfId="0" quotePrefix="1" applyFont="1" applyFill="1" applyBorder="1" applyAlignment="1">
      <alignment horizontal="center" vertical="center" wrapText="1"/>
    </xf>
    <xf numFmtId="37" fontId="13" fillId="3" borderId="78" xfId="0" applyNumberFormat="1" applyFont="1" applyFill="1" applyBorder="1" applyAlignment="1">
      <alignment horizontal="right" vertical="center" wrapText="1"/>
    </xf>
    <xf numFmtId="166" fontId="13" fillId="3" borderId="4" xfId="1" applyNumberFormat="1" applyFont="1" applyFill="1" applyBorder="1" applyAlignment="1">
      <alignment vertical="center" wrapText="1"/>
    </xf>
    <xf numFmtId="37" fontId="13" fillId="3" borderId="27" xfId="0" applyNumberFormat="1" applyFont="1" applyFill="1" applyBorder="1" applyAlignment="1">
      <alignment horizontal="right" vertical="center" wrapText="1"/>
    </xf>
    <xf numFmtId="0" fontId="13" fillId="3" borderId="7" xfId="0" quotePrefix="1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 wrapText="1"/>
    </xf>
    <xf numFmtId="9" fontId="13" fillId="3" borderId="48" xfId="0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justify" vertical="center" wrapText="1"/>
    </xf>
    <xf numFmtId="166" fontId="13" fillId="3" borderId="33" xfId="1" applyNumberFormat="1" applyFont="1" applyFill="1" applyBorder="1" applyAlignment="1">
      <alignment vertical="center" wrapText="1"/>
    </xf>
    <xf numFmtId="9" fontId="13" fillId="3" borderId="55" xfId="0" applyNumberFormat="1" applyFont="1" applyFill="1" applyBorder="1" applyAlignment="1">
      <alignment horizontal="center" vertical="center" wrapText="1"/>
    </xf>
    <xf numFmtId="166" fontId="13" fillId="3" borderId="13" xfId="1" applyNumberFormat="1" applyFont="1" applyFill="1" applyBorder="1" applyAlignment="1">
      <alignment horizontal="justify" vertical="center" wrapText="1"/>
    </xf>
    <xf numFmtId="9" fontId="13" fillId="3" borderId="79" xfId="0" applyNumberFormat="1" applyFont="1" applyFill="1" applyBorder="1" applyAlignment="1">
      <alignment horizontal="center" vertical="center" wrapText="1"/>
    </xf>
    <xf numFmtId="3" fontId="13" fillId="3" borderId="11" xfId="0" applyNumberFormat="1" applyFont="1" applyFill="1" applyBorder="1" applyAlignment="1">
      <alignment horizontal="right" vertical="center" wrapText="1"/>
    </xf>
    <xf numFmtId="0" fontId="8" fillId="0" borderId="46" xfId="0" applyFont="1" applyBorder="1"/>
    <xf numFmtId="0" fontId="13" fillId="3" borderId="61" xfId="0" applyFont="1" applyFill="1" applyBorder="1" applyAlignment="1">
      <alignment vertical="center" wrapText="1"/>
    </xf>
    <xf numFmtId="0" fontId="8" fillId="0" borderId="4" xfId="0" applyFont="1" applyBorder="1"/>
    <xf numFmtId="166" fontId="13" fillId="3" borderId="4" xfId="1" applyNumberFormat="1" applyFont="1" applyFill="1" applyBorder="1" applyAlignment="1">
      <alignment horizontal="right" vertical="center" wrapText="1"/>
    </xf>
    <xf numFmtId="0" fontId="13" fillId="3" borderId="36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right" vertical="center" wrapText="1"/>
    </xf>
    <xf numFmtId="0" fontId="13" fillId="3" borderId="48" xfId="0" applyFont="1" applyFill="1" applyBorder="1" applyAlignment="1">
      <alignment horizontal="left" vertical="center" wrapText="1"/>
    </xf>
    <xf numFmtId="0" fontId="13" fillId="3" borderId="65" xfId="0" applyFont="1" applyFill="1" applyBorder="1" applyAlignment="1">
      <alignment horizontal="left" vertical="center" wrapText="1"/>
    </xf>
    <xf numFmtId="166" fontId="13" fillId="3" borderId="54" xfId="1" applyNumberFormat="1" applyFont="1" applyFill="1" applyBorder="1" applyAlignment="1">
      <alignment horizontal="justify" vertical="center" wrapText="1"/>
    </xf>
    <xf numFmtId="0" fontId="13" fillId="3" borderId="8" xfId="0" applyFont="1" applyFill="1" applyBorder="1" applyAlignment="1">
      <alignment horizontal="justify" vertical="center" wrapText="1"/>
    </xf>
    <xf numFmtId="166" fontId="13" fillId="3" borderId="34" xfId="1" applyNumberFormat="1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top" wrapText="1"/>
    </xf>
    <xf numFmtId="0" fontId="17" fillId="3" borderId="11" xfId="0" applyFont="1" applyFill="1" applyBorder="1"/>
    <xf numFmtId="37" fontId="13" fillId="3" borderId="11" xfId="0" applyNumberFormat="1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vertical="top" wrapText="1"/>
    </xf>
    <xf numFmtId="0" fontId="17" fillId="3" borderId="13" xfId="0" applyFont="1" applyFill="1" applyBorder="1"/>
    <xf numFmtId="37" fontId="13" fillId="3" borderId="13" xfId="0" applyNumberFormat="1" applyFont="1" applyFill="1" applyBorder="1" applyAlignment="1">
      <alignment horizontal="right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56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13" fillId="3" borderId="61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vertical="center" wrapText="1"/>
    </xf>
    <xf numFmtId="0" fontId="13" fillId="3" borderId="5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66" xfId="0" applyFont="1" applyFill="1" applyBorder="1" applyAlignment="1">
      <alignment horizontal="center" vertical="center" wrapText="1"/>
    </xf>
    <xf numFmtId="0" fontId="13" fillId="3" borderId="63" xfId="0" applyFont="1" applyFill="1" applyBorder="1" applyAlignment="1">
      <alignment horizontal="center" vertical="center" wrapText="1"/>
    </xf>
    <xf numFmtId="0" fontId="13" fillId="3" borderId="6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justify" vertical="center" wrapText="1"/>
    </xf>
    <xf numFmtId="0" fontId="15" fillId="3" borderId="7" xfId="0" applyFont="1" applyFill="1" applyBorder="1" applyAlignment="1">
      <alignment vertical="center" wrapText="1"/>
    </xf>
    <xf numFmtId="0" fontId="9" fillId="0" borderId="0" xfId="0" quotePrefix="1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8" fillId="3" borderId="29" xfId="0" applyFont="1" applyFill="1" applyBorder="1" applyAlignment="1">
      <alignment horizontal="left" vertical="center" wrapText="1"/>
    </xf>
    <xf numFmtId="0" fontId="18" fillId="3" borderId="30" xfId="0" applyFont="1" applyFill="1" applyBorder="1" applyAlignment="1">
      <alignment horizontal="left" vertical="center" wrapText="1"/>
    </xf>
    <xf numFmtId="0" fontId="18" fillId="3" borderId="3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vertical="center"/>
    </xf>
    <xf numFmtId="0" fontId="19" fillId="3" borderId="12" xfId="0" applyFont="1" applyFill="1" applyBorder="1" applyAlignment="1">
      <alignment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46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horizontal="center" vertical="center" wrapText="1"/>
    </xf>
    <xf numFmtId="0" fontId="18" fillId="3" borderId="32" xfId="0" applyFont="1" applyFill="1" applyBorder="1" applyAlignment="1">
      <alignment vertical="center" wrapText="1"/>
    </xf>
    <xf numFmtId="0" fontId="13" fillId="3" borderId="69" xfId="0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3" borderId="4" xfId="0" quotePrefix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7"/>
  <sheetViews>
    <sheetView tabSelected="1" zoomScale="70" zoomScaleNormal="70" workbookViewId="0">
      <pane ySplit="8" topLeftCell="A9" activePane="bottomLeft" state="frozen"/>
      <selection pane="bottomLeft" activeCell="H13" sqref="H13"/>
    </sheetView>
  </sheetViews>
  <sheetFormatPr defaultColWidth="9.140625" defaultRowHeight="15" x14ac:dyDescent="0.25"/>
  <cols>
    <col min="1" max="1" width="8.7109375" style="9" customWidth="1"/>
    <col min="2" max="2" width="10.7109375" style="9" customWidth="1"/>
    <col min="3" max="3" width="25.42578125" style="9" customWidth="1"/>
    <col min="4" max="4" width="16.85546875" style="9" customWidth="1"/>
    <col min="5" max="5" width="10.7109375" style="9" customWidth="1"/>
    <col min="6" max="6" width="9.5703125" style="9" customWidth="1"/>
    <col min="7" max="11" width="10.7109375" style="9" customWidth="1"/>
    <col min="12" max="12" width="14.7109375" style="9" customWidth="1"/>
    <col min="13" max="13" width="10.140625" style="9" bestFit="1" customWidth="1"/>
    <col min="14" max="16384" width="9.140625" style="9"/>
  </cols>
  <sheetData>
    <row r="2" spans="1:13" ht="15.75" x14ac:dyDescent="0.25">
      <c r="A2" s="1" t="s">
        <v>0</v>
      </c>
    </row>
    <row r="3" spans="1:13" ht="15" customHeight="1" x14ac:dyDescent="0.25">
      <c r="H3" s="378" t="s">
        <v>437</v>
      </c>
      <c r="I3" s="378"/>
      <c r="J3" s="378"/>
      <c r="K3" s="378"/>
      <c r="L3" s="378"/>
    </row>
    <row r="4" spans="1:13" ht="15.75" x14ac:dyDescent="0.25">
      <c r="A4" s="379" t="s">
        <v>438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</row>
    <row r="5" spans="1:13" x14ac:dyDescent="0.25">
      <c r="A5" s="2"/>
    </row>
    <row r="6" spans="1:13" ht="24" customHeight="1" x14ac:dyDescent="0.25">
      <c r="A6" s="350" t="s">
        <v>1</v>
      </c>
      <c r="B6" s="352" t="s">
        <v>2</v>
      </c>
      <c r="C6" s="350" t="s">
        <v>3</v>
      </c>
      <c r="D6" s="350" t="s">
        <v>4</v>
      </c>
      <c r="E6" s="350" t="s">
        <v>5</v>
      </c>
      <c r="F6" s="350" t="s">
        <v>6</v>
      </c>
      <c r="G6" s="352" t="s">
        <v>7</v>
      </c>
      <c r="H6" s="353" t="s">
        <v>8</v>
      </c>
      <c r="I6" s="353" t="s">
        <v>9</v>
      </c>
      <c r="J6" s="350" t="s">
        <v>231</v>
      </c>
      <c r="K6" s="352" t="s">
        <v>10</v>
      </c>
      <c r="L6" s="350" t="s">
        <v>11</v>
      </c>
    </row>
    <row r="7" spans="1:13" x14ac:dyDescent="0.25">
      <c r="A7" s="351"/>
      <c r="B7" s="352"/>
      <c r="C7" s="351"/>
      <c r="D7" s="351"/>
      <c r="E7" s="351"/>
      <c r="F7" s="351" t="s">
        <v>6</v>
      </c>
      <c r="G7" s="352"/>
      <c r="H7" s="353"/>
      <c r="I7" s="353"/>
      <c r="J7" s="351"/>
      <c r="K7" s="352"/>
      <c r="L7" s="351"/>
    </row>
    <row r="8" spans="1:13" s="10" customFormat="1" x14ac:dyDescent="0.25">
      <c r="A8" s="66">
        <v>-1</v>
      </c>
      <c r="B8" s="67">
        <v>-2</v>
      </c>
      <c r="C8" s="67">
        <v>-3</v>
      </c>
      <c r="D8" s="67">
        <v>-4</v>
      </c>
      <c r="E8" s="67">
        <v>-5</v>
      </c>
      <c r="F8" s="67">
        <v>-6</v>
      </c>
      <c r="G8" s="67">
        <v>-7</v>
      </c>
      <c r="H8" s="67">
        <v>-8</v>
      </c>
      <c r="I8" s="68" t="s">
        <v>103</v>
      </c>
      <c r="J8" s="67" t="s">
        <v>12</v>
      </c>
      <c r="K8" s="67">
        <v>-11</v>
      </c>
      <c r="L8" s="69">
        <v>-12</v>
      </c>
    </row>
    <row r="9" spans="1:13" x14ac:dyDescent="0.25">
      <c r="A9" s="245" t="s">
        <v>13</v>
      </c>
      <c r="B9" s="70" t="s">
        <v>296</v>
      </c>
      <c r="C9" s="354" t="s">
        <v>14</v>
      </c>
      <c r="D9" s="354"/>
      <c r="E9" s="354"/>
      <c r="F9" s="354"/>
      <c r="G9" s="354"/>
      <c r="H9" s="354"/>
      <c r="I9" s="354"/>
      <c r="J9" s="354"/>
      <c r="K9" s="354"/>
      <c r="L9" s="354"/>
    </row>
    <row r="10" spans="1:13" ht="38.25" x14ac:dyDescent="0.25">
      <c r="A10" s="71">
        <v>1</v>
      </c>
      <c r="B10" s="72" t="s">
        <v>105</v>
      </c>
      <c r="C10" s="73" t="s">
        <v>173</v>
      </c>
      <c r="D10" s="74" t="s">
        <v>174</v>
      </c>
      <c r="E10" s="349" t="s">
        <v>15</v>
      </c>
      <c r="F10" s="74"/>
      <c r="G10" s="75"/>
      <c r="H10" s="75"/>
      <c r="I10" s="75"/>
      <c r="J10" s="74"/>
      <c r="K10" s="74" t="s">
        <v>350</v>
      </c>
      <c r="L10" s="76"/>
    </row>
    <row r="11" spans="1:13" x14ac:dyDescent="0.25">
      <c r="A11" s="247"/>
      <c r="B11" s="77"/>
      <c r="C11" s="78" t="s">
        <v>305</v>
      </c>
      <c r="D11" s="79"/>
      <c r="E11" s="333"/>
      <c r="F11" s="79" t="s">
        <v>316</v>
      </c>
      <c r="G11" s="80">
        <v>8000</v>
      </c>
      <c r="H11" s="80">
        <v>9000</v>
      </c>
      <c r="I11" s="81">
        <f>H11-G11</f>
        <v>1000</v>
      </c>
      <c r="J11" s="82">
        <f>I11/G11</f>
        <v>0.125</v>
      </c>
      <c r="K11" s="79"/>
      <c r="L11" s="83"/>
      <c r="M11" s="65"/>
    </row>
    <row r="12" spans="1:13" x14ac:dyDescent="0.25">
      <c r="A12" s="247"/>
      <c r="B12" s="77"/>
      <c r="C12" s="78" t="s">
        <v>306</v>
      </c>
      <c r="D12" s="79"/>
      <c r="E12" s="339"/>
      <c r="F12" s="79" t="s">
        <v>316</v>
      </c>
      <c r="G12" s="80">
        <v>12750</v>
      </c>
      <c r="H12" s="80">
        <v>13666.666666666666</v>
      </c>
      <c r="I12" s="81">
        <f t="shared" ref="I12:I17" si="0">H12-G12</f>
        <v>916.66666666666606</v>
      </c>
      <c r="J12" s="82">
        <f t="shared" ref="J12:J32" si="1">I12/G12</f>
        <v>7.189542483660126E-2</v>
      </c>
      <c r="K12" s="79"/>
      <c r="L12" s="83"/>
      <c r="M12" s="65"/>
    </row>
    <row r="13" spans="1:13" ht="38.25" x14ac:dyDescent="0.25">
      <c r="A13" s="84">
        <v>2</v>
      </c>
      <c r="B13" s="85" t="s">
        <v>106</v>
      </c>
      <c r="C13" s="86" t="s">
        <v>16</v>
      </c>
      <c r="D13" s="87" t="s">
        <v>175</v>
      </c>
      <c r="E13" s="250" t="s">
        <v>15</v>
      </c>
      <c r="F13" s="87" t="s">
        <v>316</v>
      </c>
      <c r="G13" s="80">
        <v>18000</v>
      </c>
      <c r="H13" s="80">
        <v>21166.666666666668</v>
      </c>
      <c r="I13" s="81">
        <f t="shared" si="0"/>
        <v>3166.6666666666679</v>
      </c>
      <c r="J13" s="82">
        <f t="shared" si="1"/>
        <v>0.17592592592592599</v>
      </c>
      <c r="K13" s="87" t="s">
        <v>350</v>
      </c>
      <c r="L13" s="88"/>
      <c r="M13" s="65"/>
    </row>
    <row r="14" spans="1:13" ht="38.25" customHeight="1" x14ac:dyDescent="0.25">
      <c r="A14" s="84">
        <v>3</v>
      </c>
      <c r="B14" s="85" t="s">
        <v>107</v>
      </c>
      <c r="C14" s="365" t="s">
        <v>17</v>
      </c>
      <c r="D14" s="87"/>
      <c r="E14" s="250" t="s">
        <v>15</v>
      </c>
      <c r="F14" s="87" t="s">
        <v>317</v>
      </c>
      <c r="G14" s="80">
        <v>77083.333333333343</v>
      </c>
      <c r="H14" s="80">
        <v>69833.333333333328</v>
      </c>
      <c r="I14" s="81">
        <f t="shared" si="0"/>
        <v>-7250.0000000000146</v>
      </c>
      <c r="J14" s="82">
        <f t="shared" si="1"/>
        <v>-9.4054054054054231E-2</v>
      </c>
      <c r="K14" s="367" t="s">
        <v>430</v>
      </c>
      <c r="L14" s="88" t="s">
        <v>431</v>
      </c>
      <c r="M14" s="65"/>
    </row>
    <row r="15" spans="1:13" ht="25.5" x14ac:dyDescent="0.25">
      <c r="A15" s="84"/>
      <c r="B15" s="85"/>
      <c r="C15" s="366"/>
      <c r="D15" s="87"/>
      <c r="E15" s="250"/>
      <c r="F15" s="87"/>
      <c r="G15" s="80">
        <v>74833.333333333328</v>
      </c>
      <c r="H15" s="80">
        <v>60000</v>
      </c>
      <c r="I15" s="81">
        <f t="shared" si="0"/>
        <v>-14833.333333333328</v>
      </c>
      <c r="J15" s="82">
        <f t="shared" si="1"/>
        <v>-0.19821826280623603</v>
      </c>
      <c r="K15" s="368"/>
      <c r="L15" s="89" t="s">
        <v>432</v>
      </c>
      <c r="M15" s="65"/>
    </row>
    <row r="16" spans="1:13" ht="38.25" x14ac:dyDescent="0.25">
      <c r="A16" s="84">
        <v>4</v>
      </c>
      <c r="B16" s="85" t="s">
        <v>108</v>
      </c>
      <c r="C16" s="86" t="s">
        <v>18</v>
      </c>
      <c r="D16" s="87"/>
      <c r="E16" s="250" t="s">
        <v>15</v>
      </c>
      <c r="F16" s="87" t="s">
        <v>316</v>
      </c>
      <c r="G16" s="80">
        <v>147000</v>
      </c>
      <c r="H16" s="80">
        <v>111666.66666666667</v>
      </c>
      <c r="I16" s="81">
        <f t="shared" si="0"/>
        <v>-35333.333333333328</v>
      </c>
      <c r="J16" s="82">
        <f t="shared" si="1"/>
        <v>-0.24036281179138319</v>
      </c>
      <c r="K16" s="87" t="s">
        <v>350</v>
      </c>
      <c r="L16" s="88"/>
      <c r="M16" s="65"/>
    </row>
    <row r="17" spans="1:13" ht="38.25" x14ac:dyDescent="0.25">
      <c r="A17" s="84">
        <v>5</v>
      </c>
      <c r="B17" s="85" t="s">
        <v>109</v>
      </c>
      <c r="C17" s="86" t="s">
        <v>19</v>
      </c>
      <c r="D17" s="87" t="s">
        <v>176</v>
      </c>
      <c r="E17" s="250" t="s">
        <v>15</v>
      </c>
      <c r="F17" s="87" t="s">
        <v>316</v>
      </c>
      <c r="G17" s="80">
        <v>233333.33333333331</v>
      </c>
      <c r="H17" s="80">
        <v>248333.33333333334</v>
      </c>
      <c r="I17" s="81">
        <f t="shared" si="0"/>
        <v>15000.000000000029</v>
      </c>
      <c r="J17" s="82">
        <f t="shared" si="1"/>
        <v>6.4285714285714418E-2</v>
      </c>
      <c r="K17" s="87" t="s">
        <v>350</v>
      </c>
      <c r="L17" s="88"/>
      <c r="M17" s="65"/>
    </row>
    <row r="18" spans="1:13" ht="38.25" x14ac:dyDescent="0.25">
      <c r="A18" s="84">
        <v>6</v>
      </c>
      <c r="B18" s="85" t="s">
        <v>110</v>
      </c>
      <c r="C18" s="86" t="s">
        <v>20</v>
      </c>
      <c r="D18" s="87" t="s">
        <v>111</v>
      </c>
      <c r="E18" s="250" t="s">
        <v>15</v>
      </c>
      <c r="F18" s="87" t="s">
        <v>316</v>
      </c>
      <c r="G18" s="80">
        <v>208333.33333333331</v>
      </c>
      <c r="H18" s="80">
        <v>245000</v>
      </c>
      <c r="I18" s="81">
        <f>H17-G18</f>
        <v>40000.000000000029</v>
      </c>
      <c r="J18" s="82">
        <f t="shared" si="1"/>
        <v>0.19200000000000017</v>
      </c>
      <c r="K18" s="87" t="s">
        <v>350</v>
      </c>
      <c r="L18" s="88"/>
      <c r="M18" s="65"/>
    </row>
    <row r="19" spans="1:13" ht="44.25" customHeight="1" x14ac:dyDescent="0.25">
      <c r="A19" s="84">
        <v>7</v>
      </c>
      <c r="B19" s="85" t="s">
        <v>112</v>
      </c>
      <c r="C19" s="86" t="s">
        <v>21</v>
      </c>
      <c r="D19" s="87" t="s">
        <v>22</v>
      </c>
      <c r="E19" s="250" t="s">
        <v>15</v>
      </c>
      <c r="F19" s="87" t="s">
        <v>316</v>
      </c>
      <c r="G19" s="80">
        <v>123333.33333333334</v>
      </c>
      <c r="H19" s="80">
        <v>116666.66666666667</v>
      </c>
      <c r="I19" s="81">
        <f>H19-G19</f>
        <v>-6666.6666666666715</v>
      </c>
      <c r="J19" s="82">
        <f t="shared" si="1"/>
        <v>-5.4054054054054092E-2</v>
      </c>
      <c r="K19" s="87" t="s">
        <v>350</v>
      </c>
      <c r="L19" s="88"/>
      <c r="M19" s="65"/>
    </row>
    <row r="20" spans="1:13" ht="51" x14ac:dyDescent="0.25">
      <c r="A20" s="84">
        <v>8</v>
      </c>
      <c r="B20" s="85" t="s">
        <v>113</v>
      </c>
      <c r="C20" s="86" t="s">
        <v>177</v>
      </c>
      <c r="D20" s="87" t="s">
        <v>23</v>
      </c>
      <c r="E20" s="250" t="s">
        <v>15</v>
      </c>
      <c r="F20" s="87" t="s">
        <v>316</v>
      </c>
      <c r="G20" s="80">
        <v>65000</v>
      </c>
      <c r="H20" s="80">
        <v>75833.333333333328</v>
      </c>
      <c r="I20" s="81">
        <f t="shared" ref="I20:I31" si="2">H20-G20</f>
        <v>10833.333333333328</v>
      </c>
      <c r="J20" s="82">
        <f t="shared" si="1"/>
        <v>0.1666666666666666</v>
      </c>
      <c r="K20" s="87" t="s">
        <v>350</v>
      </c>
      <c r="L20" s="88"/>
      <c r="M20" s="65"/>
    </row>
    <row r="21" spans="1:13" ht="38.25" x14ac:dyDescent="0.25">
      <c r="A21" s="84">
        <v>9</v>
      </c>
      <c r="B21" s="85" t="s">
        <v>114</v>
      </c>
      <c r="C21" s="86" t="s">
        <v>24</v>
      </c>
      <c r="D21" s="87" t="s">
        <v>25</v>
      </c>
      <c r="E21" s="250" t="s">
        <v>15</v>
      </c>
      <c r="F21" s="87" t="s">
        <v>316</v>
      </c>
      <c r="G21" s="80">
        <v>156666.66666666669</v>
      </c>
      <c r="H21" s="80">
        <v>183333.33333333334</v>
      </c>
      <c r="I21" s="81">
        <f t="shared" si="2"/>
        <v>26666.666666666657</v>
      </c>
      <c r="J21" s="82">
        <f t="shared" si="1"/>
        <v>0.17021276595744672</v>
      </c>
      <c r="K21" s="87" t="s">
        <v>350</v>
      </c>
      <c r="L21" s="88"/>
      <c r="M21" s="65"/>
    </row>
    <row r="22" spans="1:13" ht="38.25" x14ac:dyDescent="0.25">
      <c r="A22" s="84">
        <v>10</v>
      </c>
      <c r="B22" s="85" t="s">
        <v>298</v>
      </c>
      <c r="C22" s="86" t="s">
        <v>26</v>
      </c>
      <c r="D22" s="87" t="s">
        <v>178</v>
      </c>
      <c r="E22" s="250" t="s">
        <v>15</v>
      </c>
      <c r="F22" s="87" t="s">
        <v>316</v>
      </c>
      <c r="G22" s="80">
        <v>119166.66666666666</v>
      </c>
      <c r="H22" s="80">
        <v>102500</v>
      </c>
      <c r="I22" s="81">
        <f t="shared" si="2"/>
        <v>-16666.666666666657</v>
      </c>
      <c r="J22" s="82">
        <f t="shared" si="1"/>
        <v>-0.13986013986013979</v>
      </c>
      <c r="K22" s="87" t="s">
        <v>350</v>
      </c>
      <c r="L22" s="88"/>
      <c r="M22" s="65"/>
    </row>
    <row r="23" spans="1:13" ht="38.25" x14ac:dyDescent="0.25">
      <c r="A23" s="84">
        <v>11</v>
      </c>
      <c r="B23" s="85" t="s">
        <v>115</v>
      </c>
      <c r="C23" s="86" t="s">
        <v>179</v>
      </c>
      <c r="D23" s="87" t="s">
        <v>178</v>
      </c>
      <c r="E23" s="250" t="s">
        <v>15</v>
      </c>
      <c r="F23" s="87" t="s">
        <v>316</v>
      </c>
      <c r="G23" s="80">
        <v>70833.333333333343</v>
      </c>
      <c r="H23" s="80">
        <v>89333.333333333328</v>
      </c>
      <c r="I23" s="81">
        <f t="shared" si="2"/>
        <v>18499.999999999985</v>
      </c>
      <c r="J23" s="82">
        <f t="shared" si="1"/>
        <v>0.26117647058823507</v>
      </c>
      <c r="K23" s="87" t="s">
        <v>350</v>
      </c>
      <c r="L23" s="88"/>
      <c r="M23" s="65"/>
    </row>
    <row r="24" spans="1:13" ht="38.25" x14ac:dyDescent="0.25">
      <c r="A24" s="84">
        <v>12</v>
      </c>
      <c r="B24" s="85" t="s">
        <v>116</v>
      </c>
      <c r="C24" s="86" t="s">
        <v>180</v>
      </c>
      <c r="D24" s="87" t="s">
        <v>27</v>
      </c>
      <c r="E24" s="250" t="s">
        <v>15</v>
      </c>
      <c r="F24" s="87" t="s">
        <v>316</v>
      </c>
      <c r="G24" s="266">
        <v>213333.33333333331</v>
      </c>
      <c r="H24" s="266">
        <v>229666.66666666666</v>
      </c>
      <c r="I24" s="81">
        <f t="shared" si="2"/>
        <v>16333.333333333343</v>
      </c>
      <c r="J24" s="82">
        <f t="shared" si="1"/>
        <v>7.6562500000000047E-2</v>
      </c>
      <c r="K24" s="87" t="s">
        <v>350</v>
      </c>
      <c r="L24" s="88"/>
      <c r="M24" s="65"/>
    </row>
    <row r="25" spans="1:13" ht="38.25" x14ac:dyDescent="0.25">
      <c r="A25" s="84">
        <v>13</v>
      </c>
      <c r="B25" s="85" t="s">
        <v>117</v>
      </c>
      <c r="C25" s="86" t="s">
        <v>181</v>
      </c>
      <c r="D25" s="87" t="s">
        <v>28</v>
      </c>
      <c r="E25" s="250" t="s">
        <v>15</v>
      </c>
      <c r="F25" s="264" t="s">
        <v>316</v>
      </c>
      <c r="G25" s="279">
        <v>16166.666666666666</v>
      </c>
      <c r="H25" s="279">
        <v>17033.333333333332</v>
      </c>
      <c r="I25" s="265">
        <f t="shared" si="2"/>
        <v>866.66666666666606</v>
      </c>
      <c r="J25" s="82">
        <f t="shared" si="1"/>
        <v>5.3608247422680375E-2</v>
      </c>
      <c r="K25" s="87" t="s">
        <v>350</v>
      </c>
      <c r="L25" s="88"/>
      <c r="M25" s="65"/>
    </row>
    <row r="26" spans="1:13" ht="38.25" x14ac:dyDescent="0.25">
      <c r="A26" s="84">
        <v>14</v>
      </c>
      <c r="B26" s="85" t="s">
        <v>118</v>
      </c>
      <c r="C26" s="86" t="s">
        <v>29</v>
      </c>
      <c r="D26" s="87"/>
      <c r="E26" s="250" t="s">
        <v>15</v>
      </c>
      <c r="F26" s="87" t="s">
        <v>316</v>
      </c>
      <c r="G26" s="267">
        <v>19833.333333333332</v>
      </c>
      <c r="H26" s="267">
        <v>16683.333333333332</v>
      </c>
      <c r="I26" s="81">
        <f t="shared" si="2"/>
        <v>-3150</v>
      </c>
      <c r="J26" s="82">
        <f t="shared" si="1"/>
        <v>-0.15882352941176472</v>
      </c>
      <c r="K26" s="87" t="s">
        <v>350</v>
      </c>
      <c r="L26" s="88"/>
      <c r="M26" s="65"/>
    </row>
    <row r="27" spans="1:13" ht="38.25" x14ac:dyDescent="0.25">
      <c r="A27" s="84">
        <v>15</v>
      </c>
      <c r="B27" s="85" t="s">
        <v>119</v>
      </c>
      <c r="C27" s="86" t="s">
        <v>30</v>
      </c>
      <c r="D27" s="87"/>
      <c r="E27" s="250" t="s">
        <v>15</v>
      </c>
      <c r="F27" s="87" t="s">
        <v>316</v>
      </c>
      <c r="G27" s="80">
        <v>21500</v>
      </c>
      <c r="H27" s="80">
        <v>20333.333333333332</v>
      </c>
      <c r="I27" s="81">
        <f t="shared" si="2"/>
        <v>-1166.6666666666679</v>
      </c>
      <c r="J27" s="82">
        <f t="shared" si="1"/>
        <v>-5.4263565891472923E-2</v>
      </c>
      <c r="K27" s="87" t="s">
        <v>350</v>
      </c>
      <c r="L27" s="88"/>
      <c r="M27" s="65"/>
    </row>
    <row r="28" spans="1:13" ht="38.25" x14ac:dyDescent="0.25">
      <c r="A28" s="84">
        <v>16</v>
      </c>
      <c r="B28" s="85" t="s">
        <v>120</v>
      </c>
      <c r="C28" s="86" t="s">
        <v>434</v>
      </c>
      <c r="D28" s="87" t="s">
        <v>31</v>
      </c>
      <c r="E28" s="250" t="s">
        <v>15</v>
      </c>
      <c r="F28" s="87" t="s">
        <v>316</v>
      </c>
      <c r="G28" s="80">
        <v>25500</v>
      </c>
      <c r="H28" s="80">
        <v>20500</v>
      </c>
      <c r="I28" s="81">
        <f t="shared" si="2"/>
        <v>-5000</v>
      </c>
      <c r="J28" s="82">
        <f t="shared" si="1"/>
        <v>-0.19607843137254902</v>
      </c>
      <c r="K28" s="87" t="s">
        <v>350</v>
      </c>
      <c r="L28" s="88"/>
      <c r="M28" s="65"/>
    </row>
    <row r="29" spans="1:13" ht="38.25" x14ac:dyDescent="0.25">
      <c r="A29" s="84">
        <v>17</v>
      </c>
      <c r="B29" s="85" t="s">
        <v>121</v>
      </c>
      <c r="C29" s="86" t="s">
        <v>32</v>
      </c>
      <c r="D29" s="87" t="s">
        <v>33</v>
      </c>
      <c r="E29" s="250" t="s">
        <v>15</v>
      </c>
      <c r="F29" s="87" t="s">
        <v>316</v>
      </c>
      <c r="G29" s="80">
        <v>4166.6666666666661</v>
      </c>
      <c r="H29" s="80">
        <v>7000</v>
      </c>
      <c r="I29" s="81">
        <f t="shared" si="2"/>
        <v>2833.3333333333339</v>
      </c>
      <c r="J29" s="82">
        <f t="shared" si="1"/>
        <v>0.68000000000000027</v>
      </c>
      <c r="K29" s="87" t="s">
        <v>350</v>
      </c>
      <c r="L29" s="88"/>
      <c r="M29" s="65"/>
    </row>
    <row r="30" spans="1:13" ht="38.25" x14ac:dyDescent="0.25">
      <c r="A30" s="84">
        <v>18</v>
      </c>
      <c r="B30" s="85" t="s">
        <v>122</v>
      </c>
      <c r="C30" s="86" t="s">
        <v>34</v>
      </c>
      <c r="D30" s="87" t="s">
        <v>35</v>
      </c>
      <c r="E30" s="250" t="s">
        <v>36</v>
      </c>
      <c r="F30" s="87" t="s">
        <v>316</v>
      </c>
      <c r="G30" s="80">
        <v>37166.666666666672</v>
      </c>
      <c r="H30" s="80">
        <v>52250</v>
      </c>
      <c r="I30" s="81">
        <f t="shared" si="2"/>
        <v>15083.333333333328</v>
      </c>
      <c r="J30" s="82">
        <f t="shared" si="1"/>
        <v>0.40582959641255589</v>
      </c>
      <c r="K30" s="87" t="s">
        <v>350</v>
      </c>
      <c r="L30" s="88" t="s">
        <v>230</v>
      </c>
      <c r="M30" s="65"/>
    </row>
    <row r="31" spans="1:13" ht="38.25" x14ac:dyDescent="0.25">
      <c r="A31" s="84">
        <v>19</v>
      </c>
      <c r="B31" s="85" t="s">
        <v>123</v>
      </c>
      <c r="C31" s="86" t="s">
        <v>37</v>
      </c>
      <c r="D31" s="87" t="s">
        <v>33</v>
      </c>
      <c r="E31" s="250" t="s">
        <v>15</v>
      </c>
      <c r="F31" s="87" t="s">
        <v>316</v>
      </c>
      <c r="G31" s="80">
        <v>21166.666666666664</v>
      </c>
      <c r="H31" s="80">
        <v>26666.666666666668</v>
      </c>
      <c r="I31" s="81">
        <f t="shared" si="2"/>
        <v>5500.0000000000036</v>
      </c>
      <c r="J31" s="82">
        <f t="shared" si="1"/>
        <v>0.25984251968503957</v>
      </c>
      <c r="K31" s="87" t="s">
        <v>350</v>
      </c>
      <c r="L31" s="88" t="s">
        <v>229</v>
      </c>
      <c r="M31" s="65"/>
    </row>
    <row r="32" spans="1:13" ht="39.75" customHeight="1" x14ac:dyDescent="0.25">
      <c r="A32" s="90">
        <v>20</v>
      </c>
      <c r="B32" s="91" t="s">
        <v>297</v>
      </c>
      <c r="C32" s="92" t="s">
        <v>38</v>
      </c>
      <c r="D32" s="92" t="s">
        <v>318</v>
      </c>
      <c r="E32" s="92" t="s">
        <v>304</v>
      </c>
      <c r="F32" s="92" t="s">
        <v>316</v>
      </c>
      <c r="G32" s="93">
        <v>255310</v>
      </c>
      <c r="H32" s="93">
        <v>314525.33333333331</v>
      </c>
      <c r="I32" s="81">
        <f t="shared" ref="I32" si="3">H32-G32</f>
        <v>59215.333333333314</v>
      </c>
      <c r="J32" s="82">
        <f t="shared" si="1"/>
        <v>0.23193503322757947</v>
      </c>
      <c r="K32" s="92" t="s">
        <v>350</v>
      </c>
      <c r="L32" s="94" t="s">
        <v>441</v>
      </c>
      <c r="M32" s="65"/>
    </row>
    <row r="33" spans="1:13" ht="21" customHeight="1" x14ac:dyDescent="0.25">
      <c r="A33" s="95" t="s">
        <v>39</v>
      </c>
      <c r="B33" s="96" t="s">
        <v>299</v>
      </c>
      <c r="C33" s="373" t="s">
        <v>40</v>
      </c>
      <c r="D33" s="373"/>
      <c r="E33" s="373"/>
      <c r="F33" s="373"/>
      <c r="G33" s="373"/>
      <c r="H33" s="373"/>
      <c r="I33" s="373"/>
      <c r="J33" s="373"/>
      <c r="K33" s="373"/>
      <c r="L33" s="373"/>
      <c r="M33" s="65"/>
    </row>
    <row r="34" spans="1:13" ht="37.15" customHeight="1" x14ac:dyDescent="0.25">
      <c r="A34" s="328">
        <v>21</v>
      </c>
      <c r="B34" s="380" t="s">
        <v>144</v>
      </c>
      <c r="C34" s="276" t="s">
        <v>124</v>
      </c>
      <c r="D34" s="276" t="s">
        <v>443</v>
      </c>
      <c r="E34" s="277" t="s">
        <v>15</v>
      </c>
      <c r="F34" s="276" t="s">
        <v>316</v>
      </c>
      <c r="G34" s="306">
        <v>10900</v>
      </c>
      <c r="H34" s="306">
        <v>10900</v>
      </c>
      <c r="I34" s="273">
        <f>H34-G34</f>
        <v>0</v>
      </c>
      <c r="J34" s="274">
        <f>I34/G34</f>
        <v>0</v>
      </c>
      <c r="K34" s="328" t="s">
        <v>378</v>
      </c>
      <c r="L34" s="328" t="s">
        <v>379</v>
      </c>
      <c r="M34" s="65"/>
    </row>
    <row r="35" spans="1:13" ht="37.15" customHeight="1" x14ac:dyDescent="0.25">
      <c r="A35" s="328"/>
      <c r="B35" s="380"/>
      <c r="C35" s="276" t="s">
        <v>442</v>
      </c>
      <c r="D35" s="276" t="s">
        <v>443</v>
      </c>
      <c r="E35" s="277" t="s">
        <v>15</v>
      </c>
      <c r="F35" s="276" t="s">
        <v>316</v>
      </c>
      <c r="G35" s="305">
        <v>15500</v>
      </c>
      <c r="H35" s="306">
        <v>15500</v>
      </c>
      <c r="I35" s="273">
        <f>H35-G35</f>
        <v>0</v>
      </c>
      <c r="J35" s="274">
        <f>I35/G35</f>
        <v>0</v>
      </c>
      <c r="K35" s="328"/>
      <c r="L35" s="328"/>
      <c r="M35" s="65"/>
    </row>
    <row r="36" spans="1:13" ht="36.75" customHeight="1" x14ac:dyDescent="0.25">
      <c r="A36" s="328"/>
      <c r="B36" s="380" t="s">
        <v>145</v>
      </c>
      <c r="C36" s="276" t="s">
        <v>125</v>
      </c>
      <c r="D36" s="276" t="s">
        <v>380</v>
      </c>
      <c r="E36" s="277" t="s">
        <v>15</v>
      </c>
      <c r="F36" s="276" t="s">
        <v>316</v>
      </c>
      <c r="G36" s="306">
        <v>11500</v>
      </c>
      <c r="H36" s="305">
        <v>11500</v>
      </c>
      <c r="I36" s="273">
        <f t="shared" ref="I36:I37" si="4">H36-G36</f>
        <v>0</v>
      </c>
      <c r="J36" s="274">
        <f>I36/G36</f>
        <v>0</v>
      </c>
      <c r="K36" s="328"/>
      <c r="L36" s="328"/>
      <c r="M36" s="65"/>
    </row>
    <row r="37" spans="1:13" ht="36.75" customHeight="1" x14ac:dyDescent="0.25">
      <c r="A37" s="328"/>
      <c r="B37" s="380"/>
      <c r="C37" s="276" t="s">
        <v>444</v>
      </c>
      <c r="D37" s="276" t="s">
        <v>443</v>
      </c>
      <c r="E37" s="277" t="s">
        <v>15</v>
      </c>
      <c r="F37" s="276" t="s">
        <v>316</v>
      </c>
      <c r="G37" s="305">
        <v>15800</v>
      </c>
      <c r="H37" s="306">
        <v>15800</v>
      </c>
      <c r="I37" s="273">
        <f t="shared" si="4"/>
        <v>0</v>
      </c>
      <c r="J37" s="274"/>
      <c r="K37" s="328"/>
      <c r="L37" s="328"/>
      <c r="M37" s="65"/>
    </row>
    <row r="38" spans="1:13" ht="51.6" customHeight="1" x14ac:dyDescent="0.25">
      <c r="A38" s="328"/>
      <c r="B38" s="270" t="s">
        <v>146</v>
      </c>
      <c r="C38" s="276" t="s">
        <v>126</v>
      </c>
      <c r="D38" s="276" t="s">
        <v>380</v>
      </c>
      <c r="E38" s="277" t="s">
        <v>15</v>
      </c>
      <c r="F38" s="276" t="s">
        <v>316</v>
      </c>
      <c r="G38" s="306">
        <v>11200</v>
      </c>
      <c r="H38" s="306">
        <v>11200</v>
      </c>
      <c r="I38" s="273">
        <f t="shared" ref="I38:I76" si="5">H38-G38</f>
        <v>0</v>
      </c>
      <c r="J38" s="274">
        <f t="shared" ref="J38:J58" si="6">I38/G38</f>
        <v>0</v>
      </c>
      <c r="K38" s="328"/>
      <c r="L38" s="328"/>
      <c r="M38" s="65"/>
    </row>
    <row r="39" spans="1:13" ht="24" customHeight="1" x14ac:dyDescent="0.25">
      <c r="A39" s="328"/>
      <c r="B39" s="270" t="s">
        <v>147</v>
      </c>
      <c r="C39" s="276" t="s">
        <v>127</v>
      </c>
      <c r="D39" s="276"/>
      <c r="E39" s="277" t="s">
        <v>15</v>
      </c>
      <c r="F39" s="276" t="s">
        <v>316</v>
      </c>
      <c r="G39" s="306">
        <v>0</v>
      </c>
      <c r="H39" s="306">
        <v>0</v>
      </c>
      <c r="I39" s="273"/>
      <c r="J39" s="274"/>
      <c r="K39" s="328" t="s">
        <v>378</v>
      </c>
      <c r="L39" s="328" t="s">
        <v>379</v>
      </c>
      <c r="M39" s="65"/>
    </row>
    <row r="40" spans="1:13" ht="14.45" customHeight="1" x14ac:dyDescent="0.25">
      <c r="A40" s="328"/>
      <c r="B40" s="380" t="s">
        <v>300</v>
      </c>
      <c r="C40" s="276" t="s">
        <v>128</v>
      </c>
      <c r="D40" s="276"/>
      <c r="E40" s="277" t="s">
        <v>15</v>
      </c>
      <c r="F40" s="276" t="s">
        <v>316</v>
      </c>
      <c r="G40" s="308"/>
      <c r="H40" s="308"/>
      <c r="I40" s="273"/>
      <c r="J40" s="274"/>
      <c r="K40" s="328"/>
      <c r="L40" s="328"/>
      <c r="M40" s="65"/>
    </row>
    <row r="41" spans="1:13" ht="25.5" x14ac:dyDescent="0.25">
      <c r="A41" s="328"/>
      <c r="B41" s="380"/>
      <c r="C41" s="276" t="s">
        <v>381</v>
      </c>
      <c r="D41" s="276" t="s">
        <v>382</v>
      </c>
      <c r="E41" s="277" t="s">
        <v>15</v>
      </c>
      <c r="F41" s="276" t="s">
        <v>316</v>
      </c>
      <c r="G41" s="306">
        <v>16500</v>
      </c>
      <c r="H41" s="306">
        <v>16666.666666666668</v>
      </c>
      <c r="I41" s="273">
        <f t="shared" si="5"/>
        <v>166.66666666666788</v>
      </c>
      <c r="J41" s="274">
        <f t="shared" si="6"/>
        <v>1.0101010101010175E-2</v>
      </c>
      <c r="K41" s="328"/>
      <c r="L41" s="328"/>
      <c r="M41" s="65"/>
    </row>
    <row r="42" spans="1:13" ht="25.5" customHeight="1" x14ac:dyDescent="0.25">
      <c r="A42" s="330">
        <v>22</v>
      </c>
      <c r="B42" s="77" t="s">
        <v>148</v>
      </c>
      <c r="C42" s="79" t="s">
        <v>129</v>
      </c>
      <c r="D42" s="79" t="s">
        <v>382</v>
      </c>
      <c r="E42" s="259" t="s">
        <v>15</v>
      </c>
      <c r="F42" s="79" t="s">
        <v>316</v>
      </c>
      <c r="G42" s="200">
        <v>105000</v>
      </c>
      <c r="H42" s="200">
        <v>105000</v>
      </c>
      <c r="I42" s="81">
        <f t="shared" si="5"/>
        <v>0</v>
      </c>
      <c r="J42" s="184">
        <f t="shared" si="6"/>
        <v>0</v>
      </c>
      <c r="K42" s="333" t="s">
        <v>378</v>
      </c>
      <c r="L42" s="336" t="s">
        <v>379</v>
      </c>
      <c r="M42" s="65"/>
    </row>
    <row r="43" spans="1:13" x14ac:dyDescent="0.25">
      <c r="A43" s="330"/>
      <c r="B43" s="85" t="s">
        <v>149</v>
      </c>
      <c r="C43" s="87" t="s">
        <v>130</v>
      </c>
      <c r="D43" s="87"/>
      <c r="E43" s="250" t="s">
        <v>15</v>
      </c>
      <c r="F43" s="87" t="s">
        <v>316</v>
      </c>
      <c r="G43" s="97">
        <v>0</v>
      </c>
      <c r="H43" s="97">
        <v>0</v>
      </c>
      <c r="I43" s="81"/>
      <c r="J43" s="213"/>
      <c r="K43" s="333"/>
      <c r="L43" s="336"/>
      <c r="M43" s="65"/>
    </row>
    <row r="44" spans="1:13" x14ac:dyDescent="0.25">
      <c r="A44" s="330"/>
      <c r="B44" s="85" t="s">
        <v>228</v>
      </c>
      <c r="C44" s="87" t="s">
        <v>182</v>
      </c>
      <c r="D44" s="87"/>
      <c r="E44" s="250" t="s">
        <v>15</v>
      </c>
      <c r="F44" s="87" t="s">
        <v>316</v>
      </c>
      <c r="G44" s="97">
        <v>0</v>
      </c>
      <c r="H44" s="97">
        <v>0</v>
      </c>
      <c r="I44" s="81"/>
      <c r="J44" s="213"/>
      <c r="K44" s="333"/>
      <c r="L44" s="336"/>
      <c r="M44" s="65"/>
    </row>
    <row r="45" spans="1:13" x14ac:dyDescent="0.25">
      <c r="A45" s="338"/>
      <c r="B45" s="85" t="s">
        <v>150</v>
      </c>
      <c r="C45" s="86" t="s">
        <v>183</v>
      </c>
      <c r="D45" s="87"/>
      <c r="E45" s="250" t="s">
        <v>15</v>
      </c>
      <c r="F45" s="87" t="s">
        <v>316</v>
      </c>
      <c r="G45" s="97">
        <v>0</v>
      </c>
      <c r="H45" s="97">
        <v>0</v>
      </c>
      <c r="I45" s="81"/>
      <c r="J45" s="213"/>
      <c r="K45" s="339"/>
      <c r="L45" s="340"/>
      <c r="M45" s="65"/>
    </row>
    <row r="46" spans="1:13" ht="21.75" customHeight="1" x14ac:dyDescent="0.25">
      <c r="A46" s="329">
        <v>23</v>
      </c>
      <c r="B46" s="85" t="s">
        <v>151</v>
      </c>
      <c r="C46" s="86" t="s">
        <v>131</v>
      </c>
      <c r="D46" s="100" t="s">
        <v>383</v>
      </c>
      <c r="E46" s="86" t="s">
        <v>41</v>
      </c>
      <c r="F46" s="87" t="s">
        <v>316</v>
      </c>
      <c r="G46" s="99">
        <v>18900</v>
      </c>
      <c r="H46" s="99">
        <v>18900</v>
      </c>
      <c r="I46" s="105">
        <f t="shared" si="5"/>
        <v>0</v>
      </c>
      <c r="J46" s="213">
        <f t="shared" si="6"/>
        <v>0</v>
      </c>
      <c r="K46" s="332" t="s">
        <v>378</v>
      </c>
      <c r="L46" s="335" t="s">
        <v>384</v>
      </c>
      <c r="M46" s="65"/>
    </row>
    <row r="47" spans="1:13" x14ac:dyDescent="0.25">
      <c r="A47" s="330"/>
      <c r="B47" s="85" t="s">
        <v>152</v>
      </c>
      <c r="C47" s="86" t="s">
        <v>132</v>
      </c>
      <c r="D47" s="100" t="s">
        <v>385</v>
      </c>
      <c r="E47" s="86" t="s">
        <v>41</v>
      </c>
      <c r="F47" s="87" t="s">
        <v>316</v>
      </c>
      <c r="G47" s="99">
        <v>33075</v>
      </c>
      <c r="H47" s="99">
        <v>33075</v>
      </c>
      <c r="I47" s="81">
        <f t="shared" si="5"/>
        <v>0</v>
      </c>
      <c r="J47" s="213">
        <f t="shared" si="6"/>
        <v>0</v>
      </c>
      <c r="K47" s="333"/>
      <c r="L47" s="336"/>
      <c r="M47" s="65"/>
    </row>
    <row r="48" spans="1:13" ht="25.5" x14ac:dyDescent="0.25">
      <c r="A48" s="330"/>
      <c r="B48" s="85" t="s">
        <v>153</v>
      </c>
      <c r="C48" s="86" t="s">
        <v>133</v>
      </c>
      <c r="D48" s="100" t="s">
        <v>386</v>
      </c>
      <c r="E48" s="86" t="s">
        <v>41</v>
      </c>
      <c r="F48" s="87" t="s">
        <v>316</v>
      </c>
      <c r="G48" s="101">
        <v>1100.4000000000001</v>
      </c>
      <c r="H48" s="101">
        <v>1100.4000000000001</v>
      </c>
      <c r="I48" s="81">
        <f t="shared" si="5"/>
        <v>0</v>
      </c>
      <c r="J48" s="213">
        <f t="shared" si="6"/>
        <v>0</v>
      </c>
      <c r="K48" s="333"/>
      <c r="L48" s="336"/>
      <c r="M48" s="65"/>
    </row>
    <row r="49" spans="1:13" ht="25.5" x14ac:dyDescent="0.25">
      <c r="A49" s="330"/>
      <c r="B49" s="85"/>
      <c r="C49" s="86"/>
      <c r="D49" s="100" t="s">
        <v>387</v>
      </c>
      <c r="E49" s="86"/>
      <c r="F49" s="87" t="s">
        <v>316</v>
      </c>
      <c r="G49" s="99">
        <v>1050</v>
      </c>
      <c r="H49" s="99">
        <v>1050</v>
      </c>
      <c r="I49" s="81">
        <f t="shared" si="5"/>
        <v>0</v>
      </c>
      <c r="J49" s="213">
        <f t="shared" si="6"/>
        <v>0</v>
      </c>
      <c r="K49" s="333"/>
      <c r="L49" s="336"/>
      <c r="M49" s="65"/>
    </row>
    <row r="50" spans="1:13" x14ac:dyDescent="0.25">
      <c r="A50" s="330"/>
      <c r="B50" s="85" t="s">
        <v>154</v>
      </c>
      <c r="C50" s="86" t="s">
        <v>134</v>
      </c>
      <c r="D50" s="177"/>
      <c r="E50" s="86" t="s">
        <v>41</v>
      </c>
      <c r="F50" s="87" t="s">
        <v>316</v>
      </c>
      <c r="G50" s="99"/>
      <c r="H50" s="99"/>
      <c r="I50" s="81"/>
      <c r="J50" s="213"/>
      <c r="K50" s="333"/>
      <c r="L50" s="336"/>
      <c r="M50" s="65"/>
    </row>
    <row r="51" spans="1:13" x14ac:dyDescent="0.25">
      <c r="A51" s="330"/>
      <c r="B51" s="85"/>
      <c r="C51" s="86"/>
      <c r="D51" s="100" t="s">
        <v>385</v>
      </c>
      <c r="E51" s="86"/>
      <c r="F51" s="87"/>
      <c r="G51" s="99">
        <v>3990</v>
      </c>
      <c r="H51" s="99">
        <v>3570</v>
      </c>
      <c r="I51" s="81">
        <f t="shared" si="5"/>
        <v>-420</v>
      </c>
      <c r="J51" s="213">
        <f t="shared" si="6"/>
        <v>-0.10526315789473684</v>
      </c>
      <c r="K51" s="333"/>
      <c r="L51" s="336"/>
      <c r="M51" s="65"/>
    </row>
    <row r="52" spans="1:13" x14ac:dyDescent="0.25">
      <c r="A52" s="330"/>
      <c r="B52" s="85"/>
      <c r="C52" s="86"/>
      <c r="D52" s="100" t="s">
        <v>383</v>
      </c>
      <c r="E52" s="86"/>
      <c r="F52" s="87"/>
      <c r="G52" s="99">
        <v>3797.5</v>
      </c>
      <c r="H52" s="99">
        <v>3360</v>
      </c>
      <c r="I52" s="81">
        <f t="shared" si="5"/>
        <v>-437.5</v>
      </c>
      <c r="J52" s="213">
        <f t="shared" si="6"/>
        <v>-0.1152073732718894</v>
      </c>
      <c r="K52" s="333"/>
      <c r="L52" s="336"/>
      <c r="M52" s="65"/>
    </row>
    <row r="53" spans="1:13" x14ac:dyDescent="0.25">
      <c r="A53" s="330"/>
      <c r="B53" s="85" t="s">
        <v>155</v>
      </c>
      <c r="C53" s="86" t="s">
        <v>135</v>
      </c>
      <c r="D53" s="100"/>
      <c r="E53" s="86" t="s">
        <v>41</v>
      </c>
      <c r="F53" s="87" t="s">
        <v>316</v>
      </c>
      <c r="G53" s="99">
        <v>0</v>
      </c>
      <c r="H53" s="99">
        <v>0</v>
      </c>
      <c r="I53" s="81"/>
      <c r="J53" s="213"/>
      <c r="K53" s="333"/>
      <c r="L53" s="336"/>
      <c r="M53" s="65"/>
    </row>
    <row r="54" spans="1:13" x14ac:dyDescent="0.25">
      <c r="A54" s="331"/>
      <c r="B54" s="178"/>
      <c r="C54" s="179"/>
      <c r="D54" s="309" t="s">
        <v>388</v>
      </c>
      <c r="E54" s="179"/>
      <c r="F54" s="181"/>
      <c r="G54" s="202">
        <v>392</v>
      </c>
      <c r="H54" s="202">
        <v>420</v>
      </c>
      <c r="I54" s="183">
        <f t="shared" si="5"/>
        <v>28</v>
      </c>
      <c r="J54" s="213">
        <f t="shared" si="6"/>
        <v>7.1428571428571425E-2</v>
      </c>
      <c r="K54" s="334"/>
      <c r="L54" s="337"/>
      <c r="M54" s="65"/>
    </row>
    <row r="55" spans="1:13" x14ac:dyDescent="0.25">
      <c r="A55" s="307"/>
      <c r="B55" s="187"/>
      <c r="C55" s="205"/>
      <c r="D55" s="310" t="s">
        <v>389</v>
      </c>
      <c r="E55" s="205"/>
      <c r="F55" s="188"/>
      <c r="G55" s="311">
        <v>1323</v>
      </c>
      <c r="H55" s="311">
        <v>399</v>
      </c>
      <c r="I55" s="190">
        <f t="shared" si="5"/>
        <v>-924</v>
      </c>
      <c r="J55" s="213">
        <f t="shared" si="6"/>
        <v>-0.69841269841269837</v>
      </c>
      <c r="K55" s="280"/>
      <c r="L55" s="281"/>
      <c r="M55" s="65"/>
    </row>
    <row r="56" spans="1:13" ht="23.25" customHeight="1" x14ac:dyDescent="0.25">
      <c r="A56" s="197"/>
      <c r="B56" s="178" t="s">
        <v>156</v>
      </c>
      <c r="C56" s="179" t="s">
        <v>136</v>
      </c>
      <c r="D56" s="201"/>
      <c r="E56" s="179" t="s">
        <v>41</v>
      </c>
      <c r="F56" s="181" t="s">
        <v>316</v>
      </c>
      <c r="G56" s="202">
        <v>0</v>
      </c>
      <c r="H56" s="202">
        <v>0</v>
      </c>
      <c r="I56" s="183"/>
      <c r="J56" s="213"/>
      <c r="K56" s="198"/>
      <c r="L56" s="304"/>
      <c r="M56" s="65"/>
    </row>
    <row r="57" spans="1:13" ht="76.5" customHeight="1" x14ac:dyDescent="0.25">
      <c r="A57" s="185"/>
      <c r="B57" s="77"/>
      <c r="C57" s="78"/>
      <c r="D57" s="199" t="s">
        <v>390</v>
      </c>
      <c r="E57" s="78"/>
      <c r="F57" s="79"/>
      <c r="G57" s="200">
        <v>93.333333333333343</v>
      </c>
      <c r="H57" s="200">
        <v>70</v>
      </c>
      <c r="I57" s="81">
        <f t="shared" si="5"/>
        <v>-23.333333333333343</v>
      </c>
      <c r="J57" s="213">
        <f t="shared" si="6"/>
        <v>-0.25000000000000006</v>
      </c>
      <c r="K57" s="176" t="s">
        <v>378</v>
      </c>
      <c r="L57" s="336" t="s">
        <v>384</v>
      </c>
      <c r="M57" s="65"/>
    </row>
    <row r="58" spans="1:13" x14ac:dyDescent="0.25">
      <c r="A58" s="197"/>
      <c r="B58" s="178"/>
      <c r="C58" s="179"/>
      <c r="D58" s="180" t="s">
        <v>388</v>
      </c>
      <c r="E58" s="179"/>
      <c r="F58" s="181"/>
      <c r="G58" s="182">
        <v>114.16666666666666</v>
      </c>
      <c r="H58" s="182">
        <v>80</v>
      </c>
      <c r="I58" s="183">
        <f t="shared" si="5"/>
        <v>-34.166666666666657</v>
      </c>
      <c r="J58" s="213">
        <f t="shared" si="6"/>
        <v>-0.2992700729927007</v>
      </c>
      <c r="K58" s="198"/>
      <c r="L58" s="337"/>
      <c r="M58" s="65"/>
    </row>
    <row r="59" spans="1:13" ht="191.25" x14ac:dyDescent="0.25">
      <c r="A59" s="204">
        <v>24</v>
      </c>
      <c r="B59" s="187" t="s">
        <v>157</v>
      </c>
      <c r="C59" s="205" t="s">
        <v>184</v>
      </c>
      <c r="D59" s="188" t="s">
        <v>137</v>
      </c>
      <c r="E59" s="205" t="s">
        <v>42</v>
      </c>
      <c r="F59" s="188" t="s">
        <v>316</v>
      </c>
      <c r="G59" s="189">
        <v>0</v>
      </c>
      <c r="H59" s="189">
        <v>0</v>
      </c>
      <c r="I59" s="190"/>
      <c r="J59" s="191"/>
      <c r="K59" s="345" t="s">
        <v>378</v>
      </c>
      <c r="L59" s="375" t="s">
        <v>379</v>
      </c>
      <c r="M59" s="65"/>
    </row>
    <row r="60" spans="1:13" ht="102" x14ac:dyDescent="0.25">
      <c r="A60" s="329">
        <v>25</v>
      </c>
      <c r="B60" s="85" t="s">
        <v>158</v>
      </c>
      <c r="C60" s="86" t="s">
        <v>43</v>
      </c>
      <c r="D60" s="87" t="s">
        <v>138</v>
      </c>
      <c r="E60" s="86" t="s">
        <v>42</v>
      </c>
      <c r="F60" s="87" t="s">
        <v>316</v>
      </c>
      <c r="G60" s="99">
        <v>0</v>
      </c>
      <c r="H60" s="99">
        <v>0</v>
      </c>
      <c r="I60" s="81"/>
      <c r="J60" s="82"/>
      <c r="K60" s="333"/>
      <c r="L60" s="336"/>
      <c r="M60" s="65"/>
    </row>
    <row r="61" spans="1:13" ht="51" x14ac:dyDescent="0.25">
      <c r="A61" s="331"/>
      <c r="B61" s="178"/>
      <c r="C61" s="195" t="s">
        <v>391</v>
      </c>
      <c r="D61" s="195" t="s">
        <v>392</v>
      </c>
      <c r="E61" s="192" t="s">
        <v>393</v>
      </c>
      <c r="F61" s="192" t="s">
        <v>316</v>
      </c>
      <c r="G61" s="196">
        <v>42000</v>
      </c>
      <c r="H61" s="196">
        <v>42000</v>
      </c>
      <c r="I61" s="183">
        <f t="shared" si="5"/>
        <v>0</v>
      </c>
      <c r="J61" s="184">
        <f>I61/G61</f>
        <v>0</v>
      </c>
      <c r="K61" s="334"/>
      <c r="L61" s="337"/>
      <c r="M61" s="65"/>
    </row>
    <row r="62" spans="1:13" ht="51" x14ac:dyDescent="0.25">
      <c r="A62" s="282"/>
      <c r="B62" s="208"/>
      <c r="C62" s="284" t="s">
        <v>394</v>
      </c>
      <c r="D62" s="284" t="s">
        <v>395</v>
      </c>
      <c r="E62" s="210" t="s">
        <v>50</v>
      </c>
      <c r="F62" s="210" t="s">
        <v>316</v>
      </c>
      <c r="G62" s="285">
        <v>22000</v>
      </c>
      <c r="H62" s="285">
        <v>22000</v>
      </c>
      <c r="I62" s="212">
        <f t="shared" si="5"/>
        <v>0</v>
      </c>
      <c r="J62" s="191">
        <f t="shared" ref="J62:J63" si="7">I62/G62</f>
        <v>0</v>
      </c>
      <c r="K62" s="345" t="s">
        <v>378</v>
      </c>
      <c r="L62" s="375" t="s">
        <v>379</v>
      </c>
      <c r="M62" s="65"/>
    </row>
    <row r="63" spans="1:13" ht="39.6" customHeight="1" x14ac:dyDescent="0.25">
      <c r="A63" s="186"/>
      <c r="B63" s="77"/>
      <c r="C63" s="262" t="s">
        <v>396</v>
      </c>
      <c r="D63" s="262" t="s">
        <v>397</v>
      </c>
      <c r="E63" s="259" t="s">
        <v>393</v>
      </c>
      <c r="F63" s="259" t="s">
        <v>316</v>
      </c>
      <c r="G63" s="194">
        <v>13000</v>
      </c>
      <c r="H63" s="194">
        <v>13000</v>
      </c>
      <c r="I63" s="81">
        <f t="shared" si="5"/>
        <v>0</v>
      </c>
      <c r="J63" s="82">
        <f t="shared" si="7"/>
        <v>0</v>
      </c>
      <c r="K63" s="333"/>
      <c r="L63" s="336"/>
      <c r="M63" s="65"/>
    </row>
    <row r="64" spans="1:13" ht="102" x14ac:dyDescent="0.25">
      <c r="A64" s="329">
        <v>26</v>
      </c>
      <c r="B64" s="261">
        <v>2.0059</v>
      </c>
      <c r="C64" s="86" t="s">
        <v>139</v>
      </c>
      <c r="D64" s="87" t="s">
        <v>185</v>
      </c>
      <c r="E64" s="86" t="s">
        <v>42</v>
      </c>
      <c r="F64" s="87" t="s">
        <v>316</v>
      </c>
      <c r="G64" s="99">
        <v>0</v>
      </c>
      <c r="H64" s="99"/>
      <c r="I64" s="81"/>
      <c r="J64" s="82"/>
      <c r="K64" s="333"/>
      <c r="L64" s="336"/>
      <c r="M64" s="65"/>
    </row>
    <row r="65" spans="1:13" ht="51" x14ac:dyDescent="0.25">
      <c r="A65" s="330"/>
      <c r="B65" s="104"/>
      <c r="C65" s="102" t="s">
        <v>398</v>
      </c>
      <c r="D65" s="102" t="s">
        <v>399</v>
      </c>
      <c r="E65" s="261" t="s">
        <v>50</v>
      </c>
      <c r="F65" s="261" t="s">
        <v>316</v>
      </c>
      <c r="G65" s="103">
        <v>45000</v>
      </c>
      <c r="H65" s="103">
        <v>45000</v>
      </c>
      <c r="I65" s="81">
        <f t="shared" si="5"/>
        <v>0</v>
      </c>
      <c r="J65" s="82">
        <f>I65/G65</f>
        <v>0</v>
      </c>
      <c r="K65" s="333"/>
      <c r="L65" s="336"/>
      <c r="M65" s="65"/>
    </row>
    <row r="66" spans="1:13" ht="68.25" customHeight="1" x14ac:dyDescent="0.25">
      <c r="A66" s="330"/>
      <c r="B66" s="104"/>
      <c r="C66" s="102" t="s">
        <v>400</v>
      </c>
      <c r="D66" s="102" t="s">
        <v>401</v>
      </c>
      <c r="E66" s="261" t="s">
        <v>393</v>
      </c>
      <c r="F66" s="261" t="s">
        <v>316</v>
      </c>
      <c r="G66" s="103">
        <v>26000</v>
      </c>
      <c r="H66" s="103">
        <v>26000</v>
      </c>
      <c r="I66" s="81">
        <f t="shared" si="5"/>
        <v>0</v>
      </c>
      <c r="J66" s="82">
        <f t="shared" ref="J66:J70" si="8">I66/G66</f>
        <v>0</v>
      </c>
      <c r="K66" s="333"/>
      <c r="L66" s="336"/>
      <c r="M66" s="65"/>
    </row>
    <row r="67" spans="1:13" ht="54" customHeight="1" x14ac:dyDescent="0.25">
      <c r="A67" s="330"/>
      <c r="B67" s="104"/>
      <c r="C67" s="102" t="s">
        <v>402</v>
      </c>
      <c r="D67" s="102" t="s">
        <v>403</v>
      </c>
      <c r="E67" s="261" t="s">
        <v>50</v>
      </c>
      <c r="F67" s="261" t="s">
        <v>316</v>
      </c>
      <c r="G67" s="103">
        <v>28000</v>
      </c>
      <c r="H67" s="103">
        <v>28000</v>
      </c>
      <c r="I67" s="81">
        <f t="shared" si="5"/>
        <v>0</v>
      </c>
      <c r="J67" s="82">
        <f t="shared" si="8"/>
        <v>0</v>
      </c>
      <c r="K67" s="333"/>
      <c r="L67" s="336"/>
      <c r="M67" s="65"/>
    </row>
    <row r="68" spans="1:13" ht="51" x14ac:dyDescent="0.25">
      <c r="A68" s="330"/>
      <c r="B68" s="104"/>
      <c r="C68" s="102" t="s">
        <v>404</v>
      </c>
      <c r="D68" s="102" t="s">
        <v>405</v>
      </c>
      <c r="E68" s="261" t="s">
        <v>393</v>
      </c>
      <c r="F68" s="261" t="s">
        <v>316</v>
      </c>
      <c r="G68" s="103">
        <v>45000</v>
      </c>
      <c r="H68" s="103">
        <v>45000</v>
      </c>
      <c r="I68" s="81">
        <f t="shared" si="5"/>
        <v>0</v>
      </c>
      <c r="J68" s="82">
        <f t="shared" si="8"/>
        <v>0</v>
      </c>
      <c r="K68" s="333"/>
      <c r="L68" s="336"/>
      <c r="M68" s="65"/>
    </row>
    <row r="69" spans="1:13" ht="51" x14ac:dyDescent="0.25">
      <c r="A69" s="331"/>
      <c r="B69" s="206"/>
      <c r="C69" s="195" t="s">
        <v>406</v>
      </c>
      <c r="D69" s="195" t="s">
        <v>407</v>
      </c>
      <c r="E69" s="192" t="s">
        <v>393</v>
      </c>
      <c r="F69" s="192" t="s">
        <v>316</v>
      </c>
      <c r="G69" s="196">
        <v>25000</v>
      </c>
      <c r="H69" s="196">
        <v>25000</v>
      </c>
      <c r="I69" s="183">
        <f t="shared" si="5"/>
        <v>0</v>
      </c>
      <c r="J69" s="184">
        <f t="shared" si="8"/>
        <v>0</v>
      </c>
      <c r="K69" s="334"/>
      <c r="L69" s="337"/>
      <c r="M69" s="65"/>
    </row>
    <row r="70" spans="1:13" ht="66" customHeight="1" x14ac:dyDescent="0.25">
      <c r="A70" s="282"/>
      <c r="B70" s="283"/>
      <c r="C70" s="284" t="s">
        <v>408</v>
      </c>
      <c r="D70" s="284" t="s">
        <v>409</v>
      </c>
      <c r="E70" s="210" t="s">
        <v>393</v>
      </c>
      <c r="F70" s="210" t="s">
        <v>316</v>
      </c>
      <c r="G70" s="285">
        <v>97000</v>
      </c>
      <c r="H70" s="285">
        <v>80000</v>
      </c>
      <c r="I70" s="212">
        <f t="shared" si="5"/>
        <v>-17000</v>
      </c>
      <c r="J70" s="191">
        <f t="shared" si="8"/>
        <v>-0.17525773195876287</v>
      </c>
      <c r="K70" s="280" t="s">
        <v>378</v>
      </c>
      <c r="L70" s="281" t="s">
        <v>379</v>
      </c>
      <c r="M70" s="65"/>
    </row>
    <row r="71" spans="1:13" ht="63.75" x14ac:dyDescent="0.25">
      <c r="A71" s="330">
        <v>27</v>
      </c>
      <c r="B71" s="77" t="s">
        <v>159</v>
      </c>
      <c r="C71" s="78" t="s">
        <v>44</v>
      </c>
      <c r="D71" s="79" t="s">
        <v>140</v>
      </c>
      <c r="E71" s="78" t="s">
        <v>42</v>
      </c>
      <c r="F71" s="79" t="s">
        <v>316</v>
      </c>
      <c r="G71" s="200">
        <v>0</v>
      </c>
      <c r="H71" s="200"/>
      <c r="I71" s="81"/>
      <c r="J71" s="82"/>
      <c r="K71" s="346" t="s">
        <v>378</v>
      </c>
      <c r="L71" s="320" t="s">
        <v>379</v>
      </c>
      <c r="M71" s="65"/>
    </row>
    <row r="72" spans="1:13" ht="51" x14ac:dyDescent="0.25">
      <c r="A72" s="330"/>
      <c r="B72" s="178"/>
      <c r="C72" s="195" t="s">
        <v>410</v>
      </c>
      <c r="D72" s="195" t="s">
        <v>411</v>
      </c>
      <c r="E72" s="192" t="s">
        <v>50</v>
      </c>
      <c r="F72" s="192" t="s">
        <v>316</v>
      </c>
      <c r="G72" s="196">
        <v>85000</v>
      </c>
      <c r="H72" s="196"/>
      <c r="I72" s="183"/>
      <c r="J72" s="184"/>
      <c r="K72" s="347"/>
      <c r="L72" s="321"/>
      <c r="M72" s="65"/>
    </row>
    <row r="73" spans="1:13" ht="63.75" x14ac:dyDescent="0.25">
      <c r="A73" s="331"/>
      <c r="B73" s="222"/>
      <c r="C73" s="223" t="s">
        <v>412</v>
      </c>
      <c r="D73" s="223" t="s">
        <v>413</v>
      </c>
      <c r="E73" s="252" t="s">
        <v>50</v>
      </c>
      <c r="F73" s="252" t="s">
        <v>316</v>
      </c>
      <c r="G73" s="224">
        <v>105000</v>
      </c>
      <c r="H73" s="224"/>
      <c r="I73" s="183"/>
      <c r="J73" s="184"/>
      <c r="K73" s="348"/>
      <c r="L73" s="322"/>
      <c r="M73" s="65"/>
    </row>
    <row r="74" spans="1:13" ht="34.15" customHeight="1" x14ac:dyDescent="0.25">
      <c r="A74" s="269"/>
      <c r="B74" s="270"/>
      <c r="C74" s="271" t="s">
        <v>439</v>
      </c>
      <c r="D74" s="271" t="s">
        <v>440</v>
      </c>
      <c r="E74" s="269"/>
      <c r="F74" s="269"/>
      <c r="G74" s="272"/>
      <c r="H74" s="272">
        <v>162500</v>
      </c>
      <c r="I74" s="273"/>
      <c r="J74" s="274"/>
      <c r="K74" s="269"/>
      <c r="L74" s="269"/>
      <c r="M74" s="65"/>
    </row>
    <row r="75" spans="1:13" ht="51" x14ac:dyDescent="0.25">
      <c r="A75" s="269">
        <v>28</v>
      </c>
      <c r="B75" s="270" t="s">
        <v>160</v>
      </c>
      <c r="C75" s="275" t="s">
        <v>186</v>
      </c>
      <c r="D75" s="276" t="s">
        <v>414</v>
      </c>
      <c r="E75" s="275" t="s">
        <v>45</v>
      </c>
      <c r="F75" s="276" t="s">
        <v>316</v>
      </c>
      <c r="G75" s="272">
        <v>430000</v>
      </c>
      <c r="H75" s="272">
        <v>925000</v>
      </c>
      <c r="I75" s="273">
        <f t="shared" si="5"/>
        <v>495000</v>
      </c>
      <c r="J75" s="274">
        <f t="shared" ref="J75:J76" si="9">I75/G75</f>
        <v>1.1511627906976745</v>
      </c>
      <c r="K75" s="328" t="s">
        <v>378</v>
      </c>
      <c r="L75" s="275"/>
      <c r="M75" s="65"/>
    </row>
    <row r="76" spans="1:13" ht="89.25" x14ac:dyDescent="0.25">
      <c r="A76" s="269">
        <v>29</v>
      </c>
      <c r="B76" s="270" t="s">
        <v>161</v>
      </c>
      <c r="C76" s="275" t="s">
        <v>46</v>
      </c>
      <c r="D76" s="276" t="s">
        <v>415</v>
      </c>
      <c r="E76" s="275" t="s">
        <v>45</v>
      </c>
      <c r="F76" s="276" t="s">
        <v>316</v>
      </c>
      <c r="G76" s="272">
        <v>430000</v>
      </c>
      <c r="H76" s="272">
        <v>876667</v>
      </c>
      <c r="I76" s="273">
        <f t="shared" si="5"/>
        <v>446667</v>
      </c>
      <c r="J76" s="274">
        <f t="shared" si="9"/>
        <v>1.0387604651162792</v>
      </c>
      <c r="K76" s="328"/>
      <c r="L76" s="275"/>
      <c r="M76" s="65"/>
    </row>
    <row r="77" spans="1:13" x14ac:dyDescent="0.25">
      <c r="A77" s="120" t="s">
        <v>47</v>
      </c>
      <c r="B77" s="121" t="s">
        <v>162</v>
      </c>
      <c r="C77" s="341" t="s">
        <v>48</v>
      </c>
      <c r="D77" s="341"/>
      <c r="E77" s="341"/>
      <c r="F77" s="341"/>
      <c r="G77" s="341"/>
      <c r="H77" s="341"/>
      <c r="I77" s="341"/>
      <c r="J77" s="341"/>
      <c r="K77" s="341"/>
      <c r="L77" s="341"/>
      <c r="M77" s="65"/>
    </row>
    <row r="78" spans="1:13" ht="38.25" x14ac:dyDescent="0.25">
      <c r="A78" s="207">
        <v>31</v>
      </c>
      <c r="B78" s="208" t="s">
        <v>163</v>
      </c>
      <c r="C78" s="175" t="s">
        <v>310</v>
      </c>
      <c r="D78" s="209" t="s">
        <v>49</v>
      </c>
      <c r="E78" s="210" t="s">
        <v>50</v>
      </c>
      <c r="F78" s="209" t="s">
        <v>316</v>
      </c>
      <c r="G78" s="211">
        <v>5000</v>
      </c>
      <c r="H78" s="211">
        <v>6000</v>
      </c>
      <c r="I78" s="212">
        <f t="shared" ref="I78" si="10">H78-G78</f>
        <v>1000</v>
      </c>
      <c r="J78" s="213">
        <f>I78/G78</f>
        <v>0.2</v>
      </c>
      <c r="K78" s="209" t="s">
        <v>350</v>
      </c>
      <c r="L78" s="286"/>
      <c r="M78" s="65"/>
    </row>
    <row r="79" spans="1:13" ht="38.25" x14ac:dyDescent="0.25">
      <c r="A79" s="204">
        <v>32</v>
      </c>
      <c r="B79" s="187" t="s">
        <v>164</v>
      </c>
      <c r="C79" s="205" t="s">
        <v>311</v>
      </c>
      <c r="D79" s="188" t="s">
        <v>51</v>
      </c>
      <c r="E79" s="249" t="s">
        <v>50</v>
      </c>
      <c r="F79" s="188" t="s">
        <v>316</v>
      </c>
      <c r="G79" s="189">
        <v>120000</v>
      </c>
      <c r="H79" s="189">
        <v>120000</v>
      </c>
      <c r="I79" s="190">
        <f t="shared" ref="I79" si="11">H79-G79</f>
        <v>0</v>
      </c>
      <c r="J79" s="191">
        <f t="shared" ref="J79:J85" si="12">I79/G79</f>
        <v>0</v>
      </c>
      <c r="K79" s="188" t="s">
        <v>350</v>
      </c>
      <c r="L79" s="221"/>
      <c r="M79" s="65"/>
    </row>
    <row r="80" spans="1:13" ht="38.25" x14ac:dyDescent="0.25">
      <c r="A80" s="84">
        <v>33</v>
      </c>
      <c r="B80" s="85" t="s">
        <v>165</v>
      </c>
      <c r="C80" s="86" t="s">
        <v>52</v>
      </c>
      <c r="D80" s="87" t="s">
        <v>55</v>
      </c>
      <c r="E80" s="250" t="s">
        <v>53</v>
      </c>
      <c r="F80" s="87" t="s">
        <v>316</v>
      </c>
      <c r="G80" s="98">
        <v>0</v>
      </c>
      <c r="H80" s="98"/>
      <c r="I80" s="105"/>
      <c r="J80" s="106"/>
      <c r="K80" s="87" t="s">
        <v>350</v>
      </c>
      <c r="L80" s="107"/>
      <c r="M80" s="65"/>
    </row>
    <row r="81" spans="1:13" x14ac:dyDescent="0.25">
      <c r="A81" s="246"/>
      <c r="B81" s="108"/>
      <c r="C81" s="109" t="s">
        <v>312</v>
      </c>
      <c r="D81" s="110"/>
      <c r="E81" s="248"/>
      <c r="F81" s="110"/>
      <c r="G81" s="111">
        <v>181166.66666666669</v>
      </c>
      <c r="H81" s="111">
        <v>186666.66666666666</v>
      </c>
      <c r="I81" s="105">
        <f t="shared" ref="I81" si="13">H81-G81</f>
        <v>5499.9999999999709</v>
      </c>
      <c r="J81" s="106">
        <f t="shared" si="12"/>
        <v>3.0358785648573892E-2</v>
      </c>
      <c r="K81" s="110"/>
      <c r="L81" s="112"/>
      <c r="M81" s="65"/>
    </row>
    <row r="82" spans="1:13" x14ac:dyDescent="0.25">
      <c r="A82" s="215"/>
      <c r="B82" s="178"/>
      <c r="C82" s="179" t="s">
        <v>313</v>
      </c>
      <c r="D82" s="181"/>
      <c r="E82" s="192"/>
      <c r="F82" s="181"/>
      <c r="G82" s="193">
        <v>187500</v>
      </c>
      <c r="H82" s="193">
        <v>196000</v>
      </c>
      <c r="I82" s="142">
        <f>H82-G82</f>
        <v>8500</v>
      </c>
      <c r="J82" s="106">
        <f t="shared" si="12"/>
        <v>4.5333333333333337E-2</v>
      </c>
      <c r="K82" s="181"/>
      <c r="L82" s="216"/>
      <c r="M82" s="65"/>
    </row>
    <row r="83" spans="1:13" ht="38.25" x14ac:dyDescent="0.25">
      <c r="A83" s="243">
        <v>34</v>
      </c>
      <c r="B83" s="148" t="s">
        <v>166</v>
      </c>
      <c r="C83" s="149" t="s">
        <v>54</v>
      </c>
      <c r="D83" s="155" t="s">
        <v>55</v>
      </c>
      <c r="E83" s="243" t="s">
        <v>53</v>
      </c>
      <c r="F83" s="155" t="s">
        <v>316</v>
      </c>
      <c r="G83" s="214">
        <v>0</v>
      </c>
      <c r="H83" s="214"/>
      <c r="I83" s="81"/>
      <c r="J83" s="106"/>
      <c r="K83" s="155" t="s">
        <v>350</v>
      </c>
      <c r="L83" s="149"/>
      <c r="M83" s="65"/>
    </row>
    <row r="84" spans="1:13" x14ac:dyDescent="0.25">
      <c r="A84" s="244"/>
      <c r="B84" s="113"/>
      <c r="C84" s="114"/>
      <c r="D84" s="89" t="s">
        <v>314</v>
      </c>
      <c r="E84" s="244"/>
      <c r="F84" s="89"/>
      <c r="G84" s="115">
        <v>238333.33333333331</v>
      </c>
      <c r="H84" s="115">
        <v>238333.33333333334</v>
      </c>
      <c r="I84" s="105">
        <f t="shared" ref="I84" si="14">H84-G84</f>
        <v>0</v>
      </c>
      <c r="J84" s="106">
        <f t="shared" si="12"/>
        <v>0</v>
      </c>
      <c r="K84" s="89"/>
      <c r="L84" s="114"/>
      <c r="M84" s="65"/>
    </row>
    <row r="85" spans="1:13" x14ac:dyDescent="0.25">
      <c r="A85" s="253"/>
      <c r="B85" s="116"/>
      <c r="C85" s="117"/>
      <c r="D85" s="118" t="s">
        <v>315</v>
      </c>
      <c r="E85" s="253"/>
      <c r="F85" s="118"/>
      <c r="G85" s="119">
        <v>335833.33333333331</v>
      </c>
      <c r="H85" s="119">
        <v>341600</v>
      </c>
      <c r="I85" s="105">
        <f>H85-G85</f>
        <v>5766.6666666666861</v>
      </c>
      <c r="J85" s="106">
        <f t="shared" si="12"/>
        <v>1.7171215880893358E-2</v>
      </c>
      <c r="K85" s="118"/>
      <c r="L85" s="117"/>
      <c r="M85" s="65"/>
    </row>
    <row r="86" spans="1:13" x14ac:dyDescent="0.25">
      <c r="A86" s="120" t="s">
        <v>56</v>
      </c>
      <c r="B86" s="121" t="s">
        <v>167</v>
      </c>
      <c r="C86" s="341" t="s">
        <v>57</v>
      </c>
      <c r="D86" s="341"/>
      <c r="E86" s="341"/>
      <c r="F86" s="341"/>
      <c r="G86" s="341"/>
      <c r="H86" s="341"/>
      <c r="I86" s="341"/>
      <c r="J86" s="341"/>
      <c r="K86" s="341"/>
      <c r="L86" s="341"/>
      <c r="M86" s="65"/>
    </row>
    <row r="87" spans="1:13" ht="51" x14ac:dyDescent="0.25">
      <c r="A87" s="122">
        <v>35</v>
      </c>
      <c r="B87" s="123" t="s">
        <v>287</v>
      </c>
      <c r="C87" s="124" t="s">
        <v>187</v>
      </c>
      <c r="D87" s="124" t="s">
        <v>58</v>
      </c>
      <c r="E87" s="122" t="s">
        <v>59</v>
      </c>
      <c r="F87" s="125" t="s">
        <v>316</v>
      </c>
      <c r="G87" s="189">
        <v>73500</v>
      </c>
      <c r="H87" s="189">
        <v>87333.333333333328</v>
      </c>
      <c r="I87" s="190">
        <f t="shared" ref="I87:I88" si="15">H87-G87</f>
        <v>13833.333333333328</v>
      </c>
      <c r="J87" s="191">
        <f>I87/G87</f>
        <v>0.18820861678004527</v>
      </c>
      <c r="K87" s="375" t="s">
        <v>342</v>
      </c>
      <c r="L87" s="124" t="s">
        <v>433</v>
      </c>
      <c r="M87" s="65"/>
    </row>
    <row r="88" spans="1:13" ht="38.25" x14ac:dyDescent="0.25">
      <c r="A88" s="244">
        <v>36</v>
      </c>
      <c r="B88" s="113" t="s">
        <v>288</v>
      </c>
      <c r="C88" s="114" t="s">
        <v>188</v>
      </c>
      <c r="D88" s="114" t="s">
        <v>307</v>
      </c>
      <c r="E88" s="244" t="s">
        <v>15</v>
      </c>
      <c r="F88" s="89" t="s">
        <v>319</v>
      </c>
      <c r="G88" s="126">
        <v>17991</v>
      </c>
      <c r="H88" s="126">
        <v>20602</v>
      </c>
      <c r="I88" s="81">
        <f t="shared" si="15"/>
        <v>2611</v>
      </c>
      <c r="J88" s="191">
        <f t="shared" ref="J88:J95" si="16">I88/G88</f>
        <v>0.14512811961536323</v>
      </c>
      <c r="K88" s="336"/>
      <c r="L88" s="114" t="s">
        <v>337</v>
      </c>
      <c r="M88" s="65"/>
    </row>
    <row r="89" spans="1:13" ht="51" customHeight="1" x14ac:dyDescent="0.25">
      <c r="A89" s="128">
        <v>37</v>
      </c>
      <c r="B89" s="129" t="s">
        <v>289</v>
      </c>
      <c r="C89" s="130" t="s">
        <v>60</v>
      </c>
      <c r="D89" s="130" t="s">
        <v>141</v>
      </c>
      <c r="E89" s="128" t="s">
        <v>61</v>
      </c>
      <c r="F89" s="131" t="s">
        <v>316</v>
      </c>
      <c r="G89" s="217">
        <v>269500</v>
      </c>
      <c r="H89" s="217">
        <v>285000</v>
      </c>
      <c r="I89" s="183">
        <f t="shared" ref="I89:I91" si="17">H89-G89</f>
        <v>15500</v>
      </c>
      <c r="J89" s="213">
        <f t="shared" si="16"/>
        <v>5.7513914656771803E-2</v>
      </c>
      <c r="K89" s="337"/>
      <c r="L89" s="303"/>
      <c r="M89" s="65"/>
    </row>
    <row r="90" spans="1:13" ht="89.25" customHeight="1" x14ac:dyDescent="0.25">
      <c r="A90" s="122">
        <v>38</v>
      </c>
      <c r="B90" s="123" t="s">
        <v>290</v>
      </c>
      <c r="C90" s="124" t="s">
        <v>189</v>
      </c>
      <c r="D90" s="124" t="s">
        <v>141</v>
      </c>
      <c r="E90" s="122" t="s">
        <v>61</v>
      </c>
      <c r="F90" s="125" t="s">
        <v>316</v>
      </c>
      <c r="G90" s="302">
        <v>269500</v>
      </c>
      <c r="H90" s="302">
        <v>285000</v>
      </c>
      <c r="I90" s="190">
        <f t="shared" si="17"/>
        <v>15500</v>
      </c>
      <c r="J90" s="191">
        <f t="shared" si="16"/>
        <v>5.7513914656771803E-2</v>
      </c>
      <c r="K90" s="375" t="s">
        <v>342</v>
      </c>
      <c r="L90" s="320" t="s">
        <v>338</v>
      </c>
      <c r="M90" s="65"/>
    </row>
    <row r="91" spans="1:13" ht="51" x14ac:dyDescent="0.25">
      <c r="A91" s="128">
        <v>39</v>
      </c>
      <c r="B91" s="129" t="s">
        <v>291</v>
      </c>
      <c r="C91" s="130" t="s">
        <v>62</v>
      </c>
      <c r="D91" s="130" t="s">
        <v>141</v>
      </c>
      <c r="E91" s="128" t="s">
        <v>61</v>
      </c>
      <c r="F91" s="131" t="s">
        <v>316</v>
      </c>
      <c r="G91" s="217">
        <v>240000</v>
      </c>
      <c r="H91" s="217">
        <v>256666.66666666666</v>
      </c>
      <c r="I91" s="183">
        <f t="shared" si="17"/>
        <v>16666.666666666657</v>
      </c>
      <c r="J91" s="213">
        <f t="shared" si="16"/>
        <v>6.9444444444444406E-2</v>
      </c>
      <c r="K91" s="337"/>
      <c r="L91" s="322"/>
      <c r="M91" s="65"/>
    </row>
    <row r="92" spans="1:13" ht="124.9" customHeight="1" x14ac:dyDescent="0.25">
      <c r="A92" s="122">
        <v>40</v>
      </c>
      <c r="B92" s="123" t="s">
        <v>292</v>
      </c>
      <c r="C92" s="124" t="s">
        <v>190</v>
      </c>
      <c r="D92" s="124" t="s">
        <v>142</v>
      </c>
      <c r="E92" s="122" t="s">
        <v>63</v>
      </c>
      <c r="F92" s="125" t="s">
        <v>316</v>
      </c>
      <c r="G92" s="302">
        <v>700</v>
      </c>
      <c r="H92" s="302">
        <v>716.66666666666663</v>
      </c>
      <c r="I92" s="190">
        <f t="shared" ref="I92" si="18">H92-G92</f>
        <v>16.666666666666629</v>
      </c>
      <c r="J92" s="191">
        <f t="shared" si="16"/>
        <v>2.3809523809523756E-2</v>
      </c>
      <c r="K92" s="375" t="s">
        <v>342</v>
      </c>
      <c r="L92" s="287" t="s">
        <v>338</v>
      </c>
      <c r="M92" s="65"/>
    </row>
    <row r="93" spans="1:13" ht="38.450000000000003" customHeight="1" x14ac:dyDescent="0.25">
      <c r="A93" s="128">
        <v>41</v>
      </c>
      <c r="B93" s="129" t="s">
        <v>293</v>
      </c>
      <c r="C93" s="130" t="s">
        <v>191</v>
      </c>
      <c r="D93" s="130" t="s">
        <v>301</v>
      </c>
      <c r="E93" s="128" t="s">
        <v>64</v>
      </c>
      <c r="F93" s="131" t="s">
        <v>316</v>
      </c>
      <c r="G93" s="217">
        <v>32340</v>
      </c>
      <c r="H93" s="217">
        <v>38918</v>
      </c>
      <c r="I93" s="183">
        <f t="shared" ref="I93:I94" si="19">H93-G93</f>
        <v>6578</v>
      </c>
      <c r="J93" s="213">
        <f t="shared" si="16"/>
        <v>0.20340136054421767</v>
      </c>
      <c r="K93" s="337"/>
      <c r="L93" s="218" t="s">
        <v>339</v>
      </c>
      <c r="M93" s="65"/>
    </row>
    <row r="94" spans="1:13" ht="89.25" x14ac:dyDescent="0.25">
      <c r="A94" s="243">
        <v>42</v>
      </c>
      <c r="B94" s="148" t="s">
        <v>294</v>
      </c>
      <c r="C94" s="149" t="s">
        <v>192</v>
      </c>
      <c r="D94" s="149" t="s">
        <v>302</v>
      </c>
      <c r="E94" s="243" t="s">
        <v>436</v>
      </c>
      <c r="F94" s="155" t="s">
        <v>316</v>
      </c>
      <c r="G94" s="126">
        <v>386250</v>
      </c>
      <c r="H94" s="126">
        <v>472666.66666666669</v>
      </c>
      <c r="I94" s="81">
        <f t="shared" si="19"/>
        <v>86416.666666666686</v>
      </c>
      <c r="J94" s="191">
        <f t="shared" si="16"/>
        <v>0.22373247033441213</v>
      </c>
      <c r="K94" s="149" t="s">
        <v>340</v>
      </c>
      <c r="L94" s="151"/>
      <c r="M94" s="65"/>
    </row>
    <row r="95" spans="1:13" ht="52.15" customHeight="1" x14ac:dyDescent="0.25">
      <c r="A95" s="128">
        <v>43</v>
      </c>
      <c r="B95" s="129" t="s">
        <v>295</v>
      </c>
      <c r="C95" s="130" t="s">
        <v>343</v>
      </c>
      <c r="D95" s="130" t="s">
        <v>143</v>
      </c>
      <c r="E95" s="128" t="s">
        <v>61</v>
      </c>
      <c r="F95" s="131" t="s">
        <v>316</v>
      </c>
      <c r="G95" s="132">
        <v>5500</v>
      </c>
      <c r="H95" s="132">
        <v>5500</v>
      </c>
      <c r="I95" s="133">
        <f t="shared" ref="I95" si="20">H95-G95</f>
        <v>0</v>
      </c>
      <c r="J95" s="191">
        <f t="shared" si="16"/>
        <v>0</v>
      </c>
      <c r="K95" s="131" t="s">
        <v>341</v>
      </c>
      <c r="L95" s="134"/>
      <c r="M95" s="65"/>
    </row>
    <row r="96" spans="1:13" x14ac:dyDescent="0.25">
      <c r="A96" s="135" t="s">
        <v>65</v>
      </c>
      <c r="B96" s="136" t="s">
        <v>168</v>
      </c>
      <c r="C96" s="344" t="s">
        <v>66</v>
      </c>
      <c r="D96" s="344"/>
      <c r="E96" s="344"/>
      <c r="F96" s="344"/>
      <c r="G96" s="344"/>
      <c r="H96" s="344"/>
      <c r="I96" s="344"/>
      <c r="J96" s="344"/>
      <c r="K96" s="344"/>
      <c r="L96" s="344"/>
      <c r="M96" s="65"/>
    </row>
    <row r="97" spans="1:13" ht="38.25" customHeight="1" x14ac:dyDescent="0.25">
      <c r="A97" s="122">
        <v>44</v>
      </c>
      <c r="B97" s="123" t="s">
        <v>236</v>
      </c>
      <c r="C97" s="124" t="s">
        <v>67</v>
      </c>
      <c r="D97" s="124" t="s">
        <v>345</v>
      </c>
      <c r="E97" s="124" t="s">
        <v>63</v>
      </c>
      <c r="F97" s="125" t="s">
        <v>316</v>
      </c>
      <c r="G97" s="137">
        <v>600</v>
      </c>
      <c r="H97" s="64">
        <v>625</v>
      </c>
      <c r="I97" s="138">
        <f t="shared" ref="I97:I103" si="21">H97-G97</f>
        <v>25</v>
      </c>
      <c r="J97" s="139">
        <f>I97/G97</f>
        <v>4.1666666666666664E-2</v>
      </c>
      <c r="K97" s="320" t="s">
        <v>349</v>
      </c>
      <c r="L97" s="140"/>
      <c r="M97" s="65"/>
    </row>
    <row r="98" spans="1:13" ht="25.5" x14ac:dyDescent="0.25">
      <c r="A98" s="263">
        <v>45</v>
      </c>
      <c r="B98" s="113" t="s">
        <v>237</v>
      </c>
      <c r="C98" s="114" t="s">
        <v>193</v>
      </c>
      <c r="D98" s="114" t="s">
        <v>344</v>
      </c>
      <c r="E98" s="114" t="s">
        <v>63</v>
      </c>
      <c r="F98" s="89" t="s">
        <v>316</v>
      </c>
      <c r="G98" s="62">
        <v>11500</v>
      </c>
      <c r="H98" s="62">
        <v>11500</v>
      </c>
      <c r="I98" s="105">
        <f t="shared" si="21"/>
        <v>0</v>
      </c>
      <c r="J98" s="139">
        <f t="shared" ref="J98:J104" si="22">I98/G98</f>
        <v>0</v>
      </c>
      <c r="K98" s="321"/>
      <c r="L98" s="127"/>
      <c r="M98" s="65"/>
    </row>
    <row r="99" spans="1:13" ht="25.5" x14ac:dyDescent="0.25">
      <c r="A99" s="263">
        <v>46</v>
      </c>
      <c r="B99" s="113" t="s">
        <v>238</v>
      </c>
      <c r="C99" s="114" t="s">
        <v>194</v>
      </c>
      <c r="D99" s="114" t="s">
        <v>346</v>
      </c>
      <c r="E99" s="114" t="s">
        <v>63</v>
      </c>
      <c r="F99" s="89" t="s">
        <v>316</v>
      </c>
      <c r="G99" s="62">
        <v>700</v>
      </c>
      <c r="H99" s="62">
        <v>700</v>
      </c>
      <c r="I99" s="105">
        <f t="shared" si="21"/>
        <v>0</v>
      </c>
      <c r="J99" s="139">
        <f t="shared" si="22"/>
        <v>0</v>
      </c>
      <c r="K99" s="321"/>
      <c r="L99" s="127"/>
      <c r="M99" s="65"/>
    </row>
    <row r="100" spans="1:13" ht="76.5" x14ac:dyDescent="0.25">
      <c r="A100" s="128">
        <v>47</v>
      </c>
      <c r="B100" s="129" t="s">
        <v>239</v>
      </c>
      <c r="C100" s="130" t="s">
        <v>195</v>
      </c>
      <c r="D100" s="130" t="s">
        <v>68</v>
      </c>
      <c r="E100" s="130" t="s">
        <v>63</v>
      </c>
      <c r="F100" s="131" t="s">
        <v>316</v>
      </c>
      <c r="G100" s="300">
        <v>500</v>
      </c>
      <c r="H100" s="300">
        <v>550</v>
      </c>
      <c r="I100" s="142">
        <f t="shared" si="21"/>
        <v>50</v>
      </c>
      <c r="J100" s="301">
        <f t="shared" si="22"/>
        <v>0.1</v>
      </c>
      <c r="K100" s="322"/>
      <c r="L100" s="134"/>
      <c r="M100" s="65"/>
    </row>
    <row r="101" spans="1:13" ht="25.5" x14ac:dyDescent="0.25">
      <c r="A101" s="122">
        <v>48</v>
      </c>
      <c r="B101" s="123" t="s">
        <v>240</v>
      </c>
      <c r="C101" s="124" t="s">
        <v>196</v>
      </c>
      <c r="D101" s="124" t="s">
        <v>197</v>
      </c>
      <c r="E101" s="124" t="s">
        <v>63</v>
      </c>
      <c r="F101" s="125" t="s">
        <v>316</v>
      </c>
      <c r="G101" s="146">
        <v>4800</v>
      </c>
      <c r="H101" s="146">
        <v>4900</v>
      </c>
      <c r="I101" s="190">
        <f t="shared" si="21"/>
        <v>100</v>
      </c>
      <c r="J101" s="220">
        <f t="shared" si="22"/>
        <v>2.0833333333333332E-2</v>
      </c>
      <c r="K101" s="320" t="s">
        <v>349</v>
      </c>
      <c r="L101" s="140"/>
      <c r="M101" s="65"/>
    </row>
    <row r="102" spans="1:13" ht="25.5" x14ac:dyDescent="0.25">
      <c r="A102" s="244">
        <v>49</v>
      </c>
      <c r="B102" s="113" t="s">
        <v>241</v>
      </c>
      <c r="C102" s="114" t="s">
        <v>198</v>
      </c>
      <c r="D102" s="114" t="s">
        <v>69</v>
      </c>
      <c r="E102" s="114" t="s">
        <v>63</v>
      </c>
      <c r="F102" s="89" t="s">
        <v>316</v>
      </c>
      <c r="G102" s="62">
        <v>480</v>
      </c>
      <c r="H102" s="62">
        <v>480</v>
      </c>
      <c r="I102" s="105">
        <f t="shared" si="21"/>
        <v>0</v>
      </c>
      <c r="J102" s="139">
        <f t="shared" si="22"/>
        <v>0</v>
      </c>
      <c r="K102" s="321"/>
      <c r="L102" s="127"/>
      <c r="M102" s="65"/>
    </row>
    <row r="103" spans="1:13" ht="25.5" x14ac:dyDescent="0.25">
      <c r="A103" s="244">
        <v>50</v>
      </c>
      <c r="B103" s="113" t="s">
        <v>242</v>
      </c>
      <c r="C103" s="114" t="s">
        <v>70</v>
      </c>
      <c r="D103" s="114" t="s">
        <v>347</v>
      </c>
      <c r="E103" s="114" t="s">
        <v>63</v>
      </c>
      <c r="F103" s="89" t="s">
        <v>316</v>
      </c>
      <c r="G103" s="62">
        <v>3000</v>
      </c>
      <c r="H103" s="62">
        <v>3000</v>
      </c>
      <c r="I103" s="105">
        <f t="shared" si="21"/>
        <v>0</v>
      </c>
      <c r="J103" s="139">
        <f t="shared" si="22"/>
        <v>0</v>
      </c>
      <c r="K103" s="321"/>
      <c r="L103" s="127"/>
      <c r="M103" s="65"/>
    </row>
    <row r="104" spans="1:13" ht="25.5" x14ac:dyDescent="0.25">
      <c r="A104" s="244">
        <v>51</v>
      </c>
      <c r="B104" s="113" t="s">
        <v>243</v>
      </c>
      <c r="C104" s="114" t="s">
        <v>71</v>
      </c>
      <c r="D104" s="114" t="s">
        <v>348</v>
      </c>
      <c r="E104" s="114" t="s">
        <v>63</v>
      </c>
      <c r="F104" s="89" t="s">
        <v>316</v>
      </c>
      <c r="G104" s="62">
        <v>150</v>
      </c>
      <c r="H104" s="62">
        <v>150</v>
      </c>
      <c r="I104" s="105">
        <f t="shared" ref="I104" si="23">H104-G104</f>
        <v>0</v>
      </c>
      <c r="J104" s="139">
        <f t="shared" si="22"/>
        <v>0</v>
      </c>
      <c r="K104" s="321"/>
      <c r="L104" s="127"/>
      <c r="M104" s="65"/>
    </row>
    <row r="105" spans="1:13" ht="38.25" x14ac:dyDescent="0.25">
      <c r="A105" s="128">
        <v>52</v>
      </c>
      <c r="B105" s="129" t="s">
        <v>244</v>
      </c>
      <c r="C105" s="130" t="s">
        <v>72</v>
      </c>
      <c r="D105" s="130" t="s">
        <v>199</v>
      </c>
      <c r="E105" s="130" t="s">
        <v>63</v>
      </c>
      <c r="F105" s="131" t="s">
        <v>316</v>
      </c>
      <c r="G105" s="63" t="s">
        <v>418</v>
      </c>
      <c r="H105" s="63" t="s">
        <v>418</v>
      </c>
      <c r="I105" s="142"/>
      <c r="J105" s="301"/>
      <c r="K105" s="322"/>
      <c r="L105" s="134"/>
      <c r="M105" s="65"/>
    </row>
    <row r="106" spans="1:13" x14ac:dyDescent="0.25">
      <c r="A106" s="120" t="s">
        <v>73</v>
      </c>
      <c r="B106" s="121" t="s">
        <v>169</v>
      </c>
      <c r="C106" s="341" t="s">
        <v>74</v>
      </c>
      <c r="D106" s="341"/>
      <c r="E106" s="341"/>
      <c r="F106" s="341"/>
      <c r="G106" s="341"/>
      <c r="H106" s="341"/>
      <c r="I106" s="341"/>
      <c r="J106" s="341"/>
      <c r="K106" s="341"/>
      <c r="L106" s="341"/>
      <c r="M106" s="65"/>
    </row>
    <row r="107" spans="1:13" x14ac:dyDescent="0.25">
      <c r="A107" s="204">
        <v>53</v>
      </c>
      <c r="B107" s="187" t="s">
        <v>245</v>
      </c>
      <c r="C107" s="205" t="s">
        <v>75</v>
      </c>
      <c r="D107" s="342" t="s">
        <v>76</v>
      </c>
      <c r="E107" s="260" t="s">
        <v>77</v>
      </c>
      <c r="F107" s="205" t="s">
        <v>319</v>
      </c>
      <c r="G107" s="143">
        <v>34500</v>
      </c>
      <c r="H107" s="143">
        <v>34500</v>
      </c>
      <c r="I107" s="190">
        <f t="shared" ref="I107:I117" si="24">H107-G107</f>
        <v>0</v>
      </c>
      <c r="J107" s="220">
        <f>I107/G107</f>
        <v>0</v>
      </c>
      <c r="K107" s="377" t="s">
        <v>349</v>
      </c>
      <c r="L107" s="221"/>
      <c r="M107" s="65"/>
    </row>
    <row r="108" spans="1:13" ht="25.5" x14ac:dyDescent="0.25">
      <c r="A108" s="84">
        <v>54</v>
      </c>
      <c r="B108" s="85" t="s">
        <v>246</v>
      </c>
      <c r="C108" s="86" t="s">
        <v>200</v>
      </c>
      <c r="D108" s="343"/>
      <c r="E108" s="261" t="s">
        <v>78</v>
      </c>
      <c r="F108" s="86" t="s">
        <v>319</v>
      </c>
      <c r="G108" s="145">
        <v>187100</v>
      </c>
      <c r="H108" s="145">
        <v>187100</v>
      </c>
      <c r="I108" s="105">
        <f t="shared" si="24"/>
        <v>0</v>
      </c>
      <c r="J108" s="220">
        <f t="shared" ref="J108:J133" si="25">I108/G108</f>
        <v>0</v>
      </c>
      <c r="K108" s="330"/>
      <c r="L108" s="107"/>
      <c r="M108" s="65"/>
    </row>
    <row r="109" spans="1:13" x14ac:dyDescent="0.25">
      <c r="A109" s="84">
        <v>55</v>
      </c>
      <c r="B109" s="85" t="s">
        <v>247</v>
      </c>
      <c r="C109" s="86" t="s">
        <v>79</v>
      </c>
      <c r="D109" s="343"/>
      <c r="E109" s="261" t="s">
        <v>77</v>
      </c>
      <c r="F109" s="86" t="s">
        <v>319</v>
      </c>
      <c r="G109" s="145">
        <v>43900</v>
      </c>
      <c r="H109" s="145">
        <v>43900</v>
      </c>
      <c r="I109" s="105">
        <f t="shared" si="24"/>
        <v>0</v>
      </c>
      <c r="J109" s="220">
        <f t="shared" si="25"/>
        <v>0</v>
      </c>
      <c r="K109" s="330"/>
      <c r="L109" s="107"/>
      <c r="M109" s="65"/>
    </row>
    <row r="110" spans="1:13" x14ac:dyDescent="0.25">
      <c r="A110" s="84">
        <v>56</v>
      </c>
      <c r="B110" s="85" t="s">
        <v>248</v>
      </c>
      <c r="C110" s="86" t="s">
        <v>201</v>
      </c>
      <c r="D110" s="343"/>
      <c r="E110" s="261" t="s">
        <v>77</v>
      </c>
      <c r="F110" s="86" t="s">
        <v>319</v>
      </c>
      <c r="G110" s="145">
        <v>65400</v>
      </c>
      <c r="H110" s="145">
        <v>65400</v>
      </c>
      <c r="I110" s="105">
        <f t="shared" si="24"/>
        <v>0</v>
      </c>
      <c r="J110" s="220">
        <f t="shared" si="25"/>
        <v>0</v>
      </c>
      <c r="K110" s="330"/>
      <c r="L110" s="107"/>
      <c r="M110" s="65"/>
    </row>
    <row r="111" spans="1:13" ht="25.5" x14ac:dyDescent="0.25">
      <c r="A111" s="84">
        <v>57</v>
      </c>
      <c r="B111" s="85" t="s">
        <v>249</v>
      </c>
      <c r="C111" s="86" t="s">
        <v>202</v>
      </c>
      <c r="D111" s="343"/>
      <c r="E111" s="261" t="s">
        <v>77</v>
      </c>
      <c r="F111" s="86" t="s">
        <v>319</v>
      </c>
      <c r="G111" s="145">
        <v>43100</v>
      </c>
      <c r="H111" s="145">
        <v>43100</v>
      </c>
      <c r="I111" s="105">
        <f t="shared" si="24"/>
        <v>0</v>
      </c>
      <c r="J111" s="220">
        <f t="shared" si="25"/>
        <v>0</v>
      </c>
      <c r="K111" s="330"/>
      <c r="L111" s="107"/>
      <c r="M111" s="65"/>
    </row>
    <row r="112" spans="1:13" x14ac:dyDescent="0.25">
      <c r="A112" s="84">
        <v>58</v>
      </c>
      <c r="B112" s="85" t="s">
        <v>250</v>
      </c>
      <c r="C112" s="86" t="s">
        <v>80</v>
      </c>
      <c r="D112" s="343"/>
      <c r="E112" s="261" t="s">
        <v>77</v>
      </c>
      <c r="F112" s="86" t="s">
        <v>319</v>
      </c>
      <c r="G112" s="145">
        <v>32800</v>
      </c>
      <c r="H112" s="145">
        <v>32800</v>
      </c>
      <c r="I112" s="105">
        <f t="shared" si="24"/>
        <v>0</v>
      </c>
      <c r="J112" s="220">
        <f t="shared" si="25"/>
        <v>0</v>
      </c>
      <c r="K112" s="330"/>
      <c r="L112" s="107"/>
      <c r="M112" s="65"/>
    </row>
    <row r="113" spans="1:13" ht="38.25" x14ac:dyDescent="0.25">
      <c r="A113" s="84">
        <v>59</v>
      </c>
      <c r="B113" s="85" t="s">
        <v>251</v>
      </c>
      <c r="C113" s="86" t="s">
        <v>203</v>
      </c>
      <c r="D113" s="343"/>
      <c r="E113" s="261" t="s">
        <v>77</v>
      </c>
      <c r="F113" s="86" t="s">
        <v>319</v>
      </c>
      <c r="G113" s="145">
        <v>244000</v>
      </c>
      <c r="H113" s="145">
        <v>244000</v>
      </c>
      <c r="I113" s="105">
        <f t="shared" si="24"/>
        <v>0</v>
      </c>
      <c r="J113" s="220">
        <f t="shared" si="25"/>
        <v>0</v>
      </c>
      <c r="K113" s="330"/>
      <c r="L113" s="107"/>
      <c r="M113" s="65"/>
    </row>
    <row r="114" spans="1:13" x14ac:dyDescent="0.25">
      <c r="A114" s="84">
        <v>60</v>
      </c>
      <c r="B114" s="85" t="s">
        <v>252</v>
      </c>
      <c r="C114" s="86" t="s">
        <v>204</v>
      </c>
      <c r="D114" s="343"/>
      <c r="E114" s="261" t="s">
        <v>77</v>
      </c>
      <c r="F114" s="86" t="s">
        <v>319</v>
      </c>
      <c r="G114" s="145">
        <v>337000</v>
      </c>
      <c r="H114" s="145">
        <v>337000</v>
      </c>
      <c r="I114" s="105">
        <f t="shared" si="24"/>
        <v>0</v>
      </c>
      <c r="J114" s="220">
        <f t="shared" si="25"/>
        <v>0</v>
      </c>
      <c r="K114" s="330"/>
      <c r="L114" s="107"/>
      <c r="M114" s="65"/>
    </row>
    <row r="115" spans="1:13" x14ac:dyDescent="0.25">
      <c r="A115" s="84">
        <v>61</v>
      </c>
      <c r="B115" s="85" t="s">
        <v>253</v>
      </c>
      <c r="C115" s="86" t="s">
        <v>205</v>
      </c>
      <c r="D115" s="343"/>
      <c r="E115" s="261" t="s">
        <v>77</v>
      </c>
      <c r="F115" s="86" t="s">
        <v>319</v>
      </c>
      <c r="G115" s="145">
        <v>72300</v>
      </c>
      <c r="H115" s="145">
        <v>72300</v>
      </c>
      <c r="I115" s="105">
        <f t="shared" si="24"/>
        <v>0</v>
      </c>
      <c r="J115" s="220">
        <f t="shared" si="25"/>
        <v>0</v>
      </c>
      <c r="K115" s="330"/>
      <c r="L115" s="107"/>
      <c r="M115" s="65"/>
    </row>
    <row r="116" spans="1:13" ht="15" customHeight="1" x14ac:dyDescent="0.25">
      <c r="A116" s="84">
        <v>62</v>
      </c>
      <c r="B116" s="85" t="s">
        <v>254</v>
      </c>
      <c r="C116" s="86" t="s">
        <v>75</v>
      </c>
      <c r="D116" s="332" t="s">
        <v>308</v>
      </c>
      <c r="E116" s="261" t="s">
        <v>77</v>
      </c>
      <c r="F116" s="86" t="s">
        <v>319</v>
      </c>
      <c r="G116" s="145">
        <v>34500</v>
      </c>
      <c r="H116" s="145">
        <v>34500</v>
      </c>
      <c r="I116" s="105">
        <f t="shared" si="24"/>
        <v>0</v>
      </c>
      <c r="J116" s="220">
        <f t="shared" si="25"/>
        <v>0</v>
      </c>
      <c r="K116" s="330"/>
      <c r="L116" s="107"/>
      <c r="M116" s="65"/>
    </row>
    <row r="117" spans="1:13" ht="25.5" x14ac:dyDescent="0.25">
      <c r="A117" s="84">
        <v>63</v>
      </c>
      <c r="B117" s="85" t="s">
        <v>255</v>
      </c>
      <c r="C117" s="86" t="s">
        <v>200</v>
      </c>
      <c r="D117" s="333"/>
      <c r="E117" s="261" t="s">
        <v>78</v>
      </c>
      <c r="F117" s="86" t="s">
        <v>319</v>
      </c>
      <c r="G117" s="145">
        <v>344600</v>
      </c>
      <c r="H117" s="145">
        <v>344600</v>
      </c>
      <c r="I117" s="105">
        <f t="shared" si="24"/>
        <v>0</v>
      </c>
      <c r="J117" s="220">
        <f t="shared" si="25"/>
        <v>0</v>
      </c>
      <c r="K117" s="330"/>
      <c r="L117" s="107"/>
      <c r="M117" s="65"/>
    </row>
    <row r="118" spans="1:13" x14ac:dyDescent="0.25">
      <c r="A118" s="84">
        <v>64</v>
      </c>
      <c r="B118" s="85" t="s">
        <v>256</v>
      </c>
      <c r="C118" s="86" t="s">
        <v>79</v>
      </c>
      <c r="D118" s="333"/>
      <c r="E118" s="261" t="s">
        <v>77</v>
      </c>
      <c r="F118" s="86" t="s">
        <v>319</v>
      </c>
      <c r="G118" s="145">
        <v>222000</v>
      </c>
      <c r="H118" s="145"/>
      <c r="I118" s="105"/>
      <c r="J118" s="220"/>
      <c r="K118" s="330"/>
      <c r="L118" s="107"/>
      <c r="M118" s="65"/>
    </row>
    <row r="119" spans="1:13" x14ac:dyDescent="0.25">
      <c r="A119" s="84">
        <v>65</v>
      </c>
      <c r="B119" s="85" t="s">
        <v>257</v>
      </c>
      <c r="C119" s="86" t="s">
        <v>201</v>
      </c>
      <c r="D119" s="333"/>
      <c r="E119" s="261" t="s">
        <v>77</v>
      </c>
      <c r="F119" s="86" t="s">
        <v>319</v>
      </c>
      <c r="G119" s="145">
        <v>0</v>
      </c>
      <c r="H119" s="278">
        <v>0</v>
      </c>
      <c r="I119" s="105"/>
      <c r="J119" s="220"/>
      <c r="K119" s="330"/>
      <c r="L119" s="107"/>
      <c r="M119" s="65"/>
    </row>
    <row r="120" spans="1:13" ht="25.5" x14ac:dyDescent="0.25">
      <c r="A120" s="238">
        <v>66</v>
      </c>
      <c r="B120" s="225" t="s">
        <v>258</v>
      </c>
      <c r="C120" s="239" t="s">
        <v>202</v>
      </c>
      <c r="D120" s="374"/>
      <c r="E120" s="240" t="s">
        <v>77</v>
      </c>
      <c r="F120" s="239" t="s">
        <v>319</v>
      </c>
      <c r="G120" s="226" t="s">
        <v>418</v>
      </c>
      <c r="H120" s="226" t="s">
        <v>418</v>
      </c>
      <c r="I120" s="231"/>
      <c r="J120" s="228"/>
      <c r="K120" s="330"/>
      <c r="L120" s="241"/>
      <c r="M120" s="65"/>
    </row>
    <row r="121" spans="1:13" ht="26.25" customHeight="1" x14ac:dyDescent="0.25">
      <c r="A121" s="258">
        <v>67</v>
      </c>
      <c r="B121" s="77" t="s">
        <v>259</v>
      </c>
      <c r="C121" s="78" t="s">
        <v>80</v>
      </c>
      <c r="D121" s="333" t="s">
        <v>308</v>
      </c>
      <c r="E121" s="259" t="s">
        <v>77</v>
      </c>
      <c r="F121" s="78" t="s">
        <v>319</v>
      </c>
      <c r="G121" s="219" t="s">
        <v>418</v>
      </c>
      <c r="H121" s="219" t="s">
        <v>418</v>
      </c>
      <c r="I121" s="81"/>
      <c r="J121" s="227"/>
      <c r="K121" s="330"/>
      <c r="L121" s="144"/>
      <c r="M121" s="65"/>
    </row>
    <row r="122" spans="1:13" ht="22.15" customHeight="1" x14ac:dyDescent="0.25">
      <c r="A122" s="84">
        <v>68</v>
      </c>
      <c r="B122" s="85" t="s">
        <v>260</v>
      </c>
      <c r="C122" s="86" t="s">
        <v>203</v>
      </c>
      <c r="D122" s="333"/>
      <c r="E122" s="261" t="s">
        <v>77</v>
      </c>
      <c r="F122" s="86" t="s">
        <v>319</v>
      </c>
      <c r="G122" s="145" t="s">
        <v>418</v>
      </c>
      <c r="H122" s="145" t="s">
        <v>418</v>
      </c>
      <c r="I122" s="105"/>
      <c r="J122" s="229"/>
      <c r="K122" s="330"/>
      <c r="L122" s="107"/>
      <c r="M122" s="65"/>
    </row>
    <row r="123" spans="1:13" ht="25.15" customHeight="1" x14ac:dyDescent="0.25">
      <c r="A123" s="215">
        <v>69</v>
      </c>
      <c r="B123" s="178" t="s">
        <v>261</v>
      </c>
      <c r="C123" s="179" t="s">
        <v>204</v>
      </c>
      <c r="D123" s="334"/>
      <c r="E123" s="192" t="s">
        <v>77</v>
      </c>
      <c r="F123" s="179" t="s">
        <v>319</v>
      </c>
      <c r="G123" s="147" t="s">
        <v>418</v>
      </c>
      <c r="H123" s="147" t="s">
        <v>418</v>
      </c>
      <c r="I123" s="142"/>
      <c r="J123" s="289"/>
      <c r="K123" s="331"/>
      <c r="L123" s="216"/>
      <c r="M123" s="65"/>
    </row>
    <row r="124" spans="1:13" ht="21" customHeight="1" x14ac:dyDescent="0.25">
      <c r="A124" s="204">
        <v>70</v>
      </c>
      <c r="B124" s="187" t="s">
        <v>262</v>
      </c>
      <c r="C124" s="205" t="s">
        <v>205</v>
      </c>
      <c r="D124" s="345" t="s">
        <v>206</v>
      </c>
      <c r="E124" s="249" t="s">
        <v>77</v>
      </c>
      <c r="F124" s="205" t="s">
        <v>319</v>
      </c>
      <c r="G124" s="143" t="s">
        <v>418</v>
      </c>
      <c r="H124" s="143" t="s">
        <v>418</v>
      </c>
      <c r="I124" s="190"/>
      <c r="J124" s="288"/>
      <c r="K124" s="377" t="s">
        <v>349</v>
      </c>
      <c r="L124" s="221"/>
      <c r="M124" s="65"/>
    </row>
    <row r="125" spans="1:13" ht="19.5" customHeight="1" x14ac:dyDescent="0.25">
      <c r="A125" s="84">
        <v>71</v>
      </c>
      <c r="B125" s="85" t="s">
        <v>263</v>
      </c>
      <c r="C125" s="86" t="s">
        <v>75</v>
      </c>
      <c r="D125" s="333"/>
      <c r="E125" s="250" t="s">
        <v>77</v>
      </c>
      <c r="F125" s="86" t="s">
        <v>319</v>
      </c>
      <c r="G125" s="145">
        <v>60000</v>
      </c>
      <c r="H125" s="145">
        <v>61166.666666666664</v>
      </c>
      <c r="I125" s="105">
        <f t="shared" ref="I125:I133" si="26">H125-G125</f>
        <v>1166.6666666666642</v>
      </c>
      <c r="J125" s="220">
        <f t="shared" si="25"/>
        <v>1.9444444444444403E-2</v>
      </c>
      <c r="K125" s="330"/>
      <c r="L125" s="107"/>
      <c r="M125" s="65"/>
    </row>
    <row r="126" spans="1:13" ht="25.5" x14ac:dyDescent="0.25">
      <c r="A126" s="84">
        <v>72</v>
      </c>
      <c r="B126" s="85" t="s">
        <v>264</v>
      </c>
      <c r="C126" s="86" t="s">
        <v>200</v>
      </c>
      <c r="D126" s="333"/>
      <c r="E126" s="250" t="s">
        <v>78</v>
      </c>
      <c r="F126" s="86" t="s">
        <v>319</v>
      </c>
      <c r="G126" s="145">
        <v>410000</v>
      </c>
      <c r="H126" s="145">
        <v>398333.33333333331</v>
      </c>
      <c r="I126" s="105">
        <f t="shared" si="26"/>
        <v>-11666.666666666686</v>
      </c>
      <c r="J126" s="220">
        <f t="shared" si="25"/>
        <v>-2.8455284552845576E-2</v>
      </c>
      <c r="K126" s="330"/>
      <c r="L126" s="107"/>
      <c r="M126" s="65"/>
    </row>
    <row r="127" spans="1:13" x14ac:dyDescent="0.25">
      <c r="A127" s="84">
        <v>73</v>
      </c>
      <c r="B127" s="85" t="s">
        <v>265</v>
      </c>
      <c r="C127" s="86" t="s">
        <v>79</v>
      </c>
      <c r="D127" s="333"/>
      <c r="E127" s="250" t="s">
        <v>77</v>
      </c>
      <c r="F127" s="86" t="s">
        <v>319</v>
      </c>
      <c r="G127" s="145">
        <v>125000</v>
      </c>
      <c r="H127" s="145">
        <v>126166.66666666667</v>
      </c>
      <c r="I127" s="105">
        <f t="shared" si="26"/>
        <v>1166.6666666666715</v>
      </c>
      <c r="J127" s="220">
        <f t="shared" si="25"/>
        <v>9.3333333333333723E-3</v>
      </c>
      <c r="K127" s="330"/>
      <c r="L127" s="107"/>
      <c r="M127" s="65"/>
    </row>
    <row r="128" spans="1:13" x14ac:dyDescent="0.25">
      <c r="A128" s="84">
        <v>74</v>
      </c>
      <c r="B128" s="85" t="s">
        <v>266</v>
      </c>
      <c r="C128" s="86" t="s">
        <v>201</v>
      </c>
      <c r="D128" s="333"/>
      <c r="E128" s="250" t="s">
        <v>77</v>
      </c>
      <c r="F128" s="86" t="s">
        <v>319</v>
      </c>
      <c r="G128" s="145">
        <v>96667</v>
      </c>
      <c r="H128" s="145">
        <v>101166.66666666667</v>
      </c>
      <c r="I128" s="105">
        <f t="shared" si="26"/>
        <v>4499.6666666666715</v>
      </c>
      <c r="J128" s="220">
        <f t="shared" si="25"/>
        <v>4.6548115351326427E-2</v>
      </c>
      <c r="K128" s="330"/>
      <c r="L128" s="107"/>
      <c r="M128" s="65"/>
    </row>
    <row r="129" spans="1:13" ht="25.5" x14ac:dyDescent="0.25">
      <c r="A129" s="84">
        <v>75</v>
      </c>
      <c r="B129" s="85" t="s">
        <v>267</v>
      </c>
      <c r="C129" s="86" t="s">
        <v>202</v>
      </c>
      <c r="D129" s="333"/>
      <c r="E129" s="250" t="s">
        <v>77</v>
      </c>
      <c r="F129" s="86" t="s">
        <v>319</v>
      </c>
      <c r="G129" s="145">
        <v>62667</v>
      </c>
      <c r="H129" s="145">
        <v>70000</v>
      </c>
      <c r="I129" s="105">
        <f t="shared" si="26"/>
        <v>7333</v>
      </c>
      <c r="J129" s="220">
        <f t="shared" si="25"/>
        <v>0.11701533502481369</v>
      </c>
      <c r="K129" s="330"/>
      <c r="L129" s="107"/>
      <c r="M129" s="65"/>
    </row>
    <row r="130" spans="1:13" x14ac:dyDescent="0.25">
      <c r="A130" s="84">
        <v>76</v>
      </c>
      <c r="B130" s="85" t="s">
        <v>268</v>
      </c>
      <c r="C130" s="86" t="s">
        <v>80</v>
      </c>
      <c r="D130" s="333"/>
      <c r="E130" s="250" t="s">
        <v>77</v>
      </c>
      <c r="F130" s="86" t="s">
        <v>319</v>
      </c>
      <c r="G130" s="145">
        <v>66667</v>
      </c>
      <c r="H130" s="145">
        <v>70000</v>
      </c>
      <c r="I130" s="105">
        <f t="shared" si="26"/>
        <v>3333</v>
      </c>
      <c r="J130" s="220">
        <f t="shared" si="25"/>
        <v>4.9994750026249868E-2</v>
      </c>
      <c r="K130" s="330"/>
      <c r="L130" s="107"/>
      <c r="M130" s="65"/>
    </row>
    <row r="131" spans="1:13" ht="38.25" x14ac:dyDescent="0.25">
      <c r="A131" s="84">
        <v>77</v>
      </c>
      <c r="B131" s="85" t="s">
        <v>269</v>
      </c>
      <c r="C131" s="86" t="s">
        <v>203</v>
      </c>
      <c r="D131" s="333"/>
      <c r="E131" s="250" t="s">
        <v>77</v>
      </c>
      <c r="F131" s="86" t="s">
        <v>319</v>
      </c>
      <c r="G131" s="145">
        <v>340000</v>
      </c>
      <c r="H131" s="145">
        <v>388500</v>
      </c>
      <c r="I131" s="105">
        <f t="shared" si="26"/>
        <v>48500</v>
      </c>
      <c r="J131" s="220">
        <f t="shared" si="25"/>
        <v>0.1426470588235294</v>
      </c>
      <c r="K131" s="330"/>
      <c r="L131" s="107"/>
      <c r="M131" s="65"/>
    </row>
    <row r="132" spans="1:13" x14ac:dyDescent="0.25">
      <c r="A132" s="84">
        <v>78</v>
      </c>
      <c r="B132" s="85" t="s">
        <v>270</v>
      </c>
      <c r="C132" s="86" t="s">
        <v>204</v>
      </c>
      <c r="D132" s="333"/>
      <c r="E132" s="250" t="s">
        <v>77</v>
      </c>
      <c r="F132" s="86" t="s">
        <v>319</v>
      </c>
      <c r="G132" s="145">
        <v>300000</v>
      </c>
      <c r="H132" s="145">
        <v>345000</v>
      </c>
      <c r="I132" s="105">
        <f t="shared" si="26"/>
        <v>45000</v>
      </c>
      <c r="J132" s="220">
        <f t="shared" si="25"/>
        <v>0.15</v>
      </c>
      <c r="K132" s="330"/>
      <c r="L132" s="107"/>
      <c r="M132" s="65"/>
    </row>
    <row r="133" spans="1:13" x14ac:dyDescent="0.25">
      <c r="A133" s="215">
        <v>79</v>
      </c>
      <c r="B133" s="178" t="s">
        <v>271</v>
      </c>
      <c r="C133" s="179" t="s">
        <v>205</v>
      </c>
      <c r="D133" s="334"/>
      <c r="E133" s="192" t="s">
        <v>77</v>
      </c>
      <c r="F133" s="179" t="s">
        <v>319</v>
      </c>
      <c r="G133" s="147">
        <v>113333</v>
      </c>
      <c r="H133" s="147">
        <v>150000</v>
      </c>
      <c r="I133" s="142">
        <f t="shared" si="26"/>
        <v>36667</v>
      </c>
      <c r="J133" s="288">
        <f t="shared" si="25"/>
        <v>0.32353330450971912</v>
      </c>
      <c r="K133" s="331"/>
      <c r="L133" s="216"/>
      <c r="M133" s="65"/>
    </row>
    <row r="134" spans="1:13" x14ac:dyDescent="0.25">
      <c r="A134" s="120" t="s">
        <v>81</v>
      </c>
      <c r="B134" s="121" t="s">
        <v>170</v>
      </c>
      <c r="C134" s="341" t="s">
        <v>82</v>
      </c>
      <c r="D134" s="341"/>
      <c r="E134" s="341"/>
      <c r="F134" s="341"/>
      <c r="G134" s="341"/>
      <c r="H134" s="341"/>
      <c r="I134" s="341"/>
      <c r="J134" s="341"/>
      <c r="K134" s="341"/>
      <c r="L134" s="341"/>
      <c r="M134" s="65"/>
    </row>
    <row r="135" spans="1:13" ht="38.25" x14ac:dyDescent="0.25">
      <c r="A135" s="122">
        <v>80</v>
      </c>
      <c r="B135" s="123" t="s">
        <v>272</v>
      </c>
      <c r="C135" s="124" t="s">
        <v>207</v>
      </c>
      <c r="D135" s="124" t="s">
        <v>208</v>
      </c>
      <c r="E135" s="122" t="s">
        <v>77</v>
      </c>
      <c r="F135" s="125"/>
      <c r="G135" s="146">
        <v>3000</v>
      </c>
      <c r="H135" s="146">
        <v>3500</v>
      </c>
      <c r="I135" s="105">
        <f t="shared" ref="I135:I142" si="27">H135-G135</f>
        <v>500</v>
      </c>
      <c r="J135" s="141">
        <f>I135/G135</f>
        <v>0.16666666666666666</v>
      </c>
      <c r="K135" s="125" t="s">
        <v>350</v>
      </c>
      <c r="L135" s="125"/>
      <c r="M135" s="65"/>
    </row>
    <row r="136" spans="1:13" x14ac:dyDescent="0.25">
      <c r="A136" s="244">
        <v>81</v>
      </c>
      <c r="B136" s="113" t="s">
        <v>273</v>
      </c>
      <c r="C136" s="114" t="s">
        <v>83</v>
      </c>
      <c r="D136" s="114"/>
      <c r="E136" s="244" t="s">
        <v>77</v>
      </c>
      <c r="F136" s="89"/>
      <c r="G136" s="62">
        <v>0</v>
      </c>
      <c r="H136" s="62">
        <v>10000</v>
      </c>
      <c r="I136" s="105"/>
      <c r="J136" s="141"/>
      <c r="K136" s="89"/>
      <c r="L136" s="89"/>
      <c r="M136" s="65"/>
    </row>
    <row r="137" spans="1:13" ht="60" customHeight="1" x14ac:dyDescent="0.25">
      <c r="A137" s="244">
        <v>82</v>
      </c>
      <c r="B137" s="113" t="s">
        <v>274</v>
      </c>
      <c r="C137" s="114" t="s">
        <v>209</v>
      </c>
      <c r="D137" s="114" t="s">
        <v>309</v>
      </c>
      <c r="E137" s="244" t="s">
        <v>84</v>
      </c>
      <c r="F137" s="89" t="s">
        <v>319</v>
      </c>
      <c r="G137" s="62">
        <v>70000</v>
      </c>
      <c r="H137" s="62">
        <v>86666.666666666672</v>
      </c>
      <c r="I137" s="105">
        <f t="shared" si="27"/>
        <v>16666.666666666672</v>
      </c>
      <c r="J137" s="141">
        <f t="shared" ref="J137:J142" si="28">I137/G137</f>
        <v>0.23809523809523817</v>
      </c>
      <c r="K137" s="89" t="s">
        <v>351</v>
      </c>
      <c r="L137" s="89" t="s">
        <v>233</v>
      </c>
      <c r="M137" s="65"/>
    </row>
    <row r="138" spans="1:13" ht="38.25" x14ac:dyDescent="0.25">
      <c r="A138" s="244">
        <v>83</v>
      </c>
      <c r="B138" s="113" t="s">
        <v>275</v>
      </c>
      <c r="C138" s="114" t="s">
        <v>210</v>
      </c>
      <c r="D138" s="114" t="s">
        <v>211</v>
      </c>
      <c r="E138" s="244" t="s">
        <v>84</v>
      </c>
      <c r="F138" s="89"/>
      <c r="G138" s="62">
        <v>17000</v>
      </c>
      <c r="H138" s="62">
        <v>18500</v>
      </c>
      <c r="I138" s="105">
        <f t="shared" ref="I138" si="29">H138-G138</f>
        <v>1500</v>
      </c>
      <c r="J138" s="141">
        <f t="shared" si="28"/>
        <v>8.8235294117647065E-2</v>
      </c>
      <c r="K138" s="89" t="s">
        <v>350</v>
      </c>
      <c r="L138" s="89"/>
      <c r="M138" s="65"/>
    </row>
    <row r="139" spans="1:13" ht="63" customHeight="1" x14ac:dyDescent="0.25">
      <c r="A139" s="244">
        <v>84</v>
      </c>
      <c r="B139" s="113" t="s">
        <v>276</v>
      </c>
      <c r="C139" s="114" t="s">
        <v>212</v>
      </c>
      <c r="D139" s="114" t="s">
        <v>234</v>
      </c>
      <c r="E139" s="244" t="s">
        <v>85</v>
      </c>
      <c r="F139" s="89"/>
      <c r="G139" s="62">
        <v>13700</v>
      </c>
      <c r="H139" s="62">
        <v>14883.333333333334</v>
      </c>
      <c r="I139" s="105">
        <f t="shared" si="27"/>
        <v>1183.3333333333339</v>
      </c>
      <c r="J139" s="141">
        <f t="shared" si="28"/>
        <v>8.6374695863747006E-2</v>
      </c>
      <c r="K139" s="89" t="s">
        <v>416</v>
      </c>
      <c r="L139" s="89"/>
      <c r="M139" s="65"/>
    </row>
    <row r="140" spans="1:13" ht="38.25" x14ac:dyDescent="0.25">
      <c r="A140" s="128">
        <v>85</v>
      </c>
      <c r="B140" s="129" t="s">
        <v>277</v>
      </c>
      <c r="C140" s="130" t="s">
        <v>213</v>
      </c>
      <c r="D140" s="130" t="s">
        <v>208</v>
      </c>
      <c r="E140" s="128" t="s">
        <v>36</v>
      </c>
      <c r="F140" s="131" t="s">
        <v>316</v>
      </c>
      <c r="G140" s="147">
        <v>18165</v>
      </c>
      <c r="H140" s="147">
        <v>27585</v>
      </c>
      <c r="I140" s="142">
        <f t="shared" si="27"/>
        <v>9420</v>
      </c>
      <c r="J140" s="296">
        <f t="shared" si="28"/>
        <v>0.51857968620974404</v>
      </c>
      <c r="K140" s="131" t="s">
        <v>350</v>
      </c>
      <c r="L140" s="130"/>
      <c r="M140" s="65"/>
    </row>
    <row r="141" spans="1:13" ht="38.25" x14ac:dyDescent="0.25">
      <c r="A141" s="256">
        <v>86</v>
      </c>
      <c r="B141" s="290" t="s">
        <v>278</v>
      </c>
      <c r="C141" s="164" t="s">
        <v>86</v>
      </c>
      <c r="D141" s="164"/>
      <c r="E141" s="256" t="s">
        <v>36</v>
      </c>
      <c r="F141" s="312" t="s">
        <v>316</v>
      </c>
      <c r="G141" s="313">
        <v>19328</v>
      </c>
      <c r="H141" s="313">
        <v>28556.666666666668</v>
      </c>
      <c r="I141" s="183">
        <f t="shared" ref="I141" si="30">H141-G141</f>
        <v>9228.6666666666679</v>
      </c>
      <c r="J141" s="289">
        <f t="shared" si="28"/>
        <v>0.47747654525386318</v>
      </c>
      <c r="K141" s="312" t="s">
        <v>350</v>
      </c>
      <c r="L141" s="164"/>
      <c r="M141" s="65"/>
    </row>
    <row r="142" spans="1:13" ht="38.25" x14ac:dyDescent="0.25">
      <c r="A142" s="251">
        <v>87</v>
      </c>
      <c r="B142" s="290" t="s">
        <v>279</v>
      </c>
      <c r="C142" s="203" t="s">
        <v>87</v>
      </c>
      <c r="D142" s="203"/>
      <c r="E142" s="242" t="s">
        <v>36</v>
      </c>
      <c r="F142" s="297" t="s">
        <v>316</v>
      </c>
      <c r="G142" s="298">
        <v>14541</v>
      </c>
      <c r="H142" s="298">
        <v>24040</v>
      </c>
      <c r="I142" s="268">
        <f t="shared" si="27"/>
        <v>9499</v>
      </c>
      <c r="J142" s="299">
        <f t="shared" si="28"/>
        <v>0.65325630974485938</v>
      </c>
      <c r="K142" s="297" t="s">
        <v>350</v>
      </c>
      <c r="L142" s="203"/>
      <c r="M142" s="65"/>
    </row>
    <row r="143" spans="1:13" ht="15.75" customHeight="1" x14ac:dyDescent="0.25">
      <c r="A143" s="135" t="s">
        <v>88</v>
      </c>
      <c r="B143" s="136" t="s">
        <v>171</v>
      </c>
      <c r="C143" s="341" t="s">
        <v>89</v>
      </c>
      <c r="D143" s="341"/>
      <c r="E143" s="341"/>
      <c r="F143" s="341"/>
      <c r="G143" s="341"/>
      <c r="H143" s="341"/>
      <c r="I143" s="341"/>
      <c r="J143" s="341"/>
      <c r="K143" s="341"/>
      <c r="L143" s="341"/>
      <c r="M143" s="65"/>
    </row>
    <row r="144" spans="1:13" ht="25.5" x14ac:dyDescent="0.25">
      <c r="A144" s="122">
        <v>88</v>
      </c>
      <c r="B144" s="123" t="s">
        <v>280</v>
      </c>
      <c r="C144" s="124" t="s">
        <v>214</v>
      </c>
      <c r="D144" s="124" t="s">
        <v>303</v>
      </c>
      <c r="E144" s="122" t="s">
        <v>90</v>
      </c>
      <c r="F144" s="140"/>
      <c r="G144" s="140">
        <v>0</v>
      </c>
      <c r="H144" s="140"/>
      <c r="I144" s="140"/>
      <c r="J144" s="140"/>
      <c r="K144" s="320" t="s">
        <v>352</v>
      </c>
      <c r="L144" s="140"/>
      <c r="M144" s="65"/>
    </row>
    <row r="145" spans="1:13" x14ac:dyDescent="0.25">
      <c r="A145" s="257"/>
      <c r="B145" s="148"/>
      <c r="C145" s="149" t="s">
        <v>320</v>
      </c>
      <c r="D145" s="149"/>
      <c r="E145" s="257"/>
      <c r="F145" s="263" t="s">
        <v>326</v>
      </c>
      <c r="G145" s="150">
        <v>60000</v>
      </c>
      <c r="H145" s="150">
        <v>60000</v>
      </c>
      <c r="I145" s="105">
        <f t="shared" ref="I145" si="31">H145-G145</f>
        <v>0</v>
      </c>
      <c r="J145" s="141">
        <f>I145/G145</f>
        <v>0</v>
      </c>
      <c r="K145" s="321"/>
      <c r="L145" s="151"/>
      <c r="M145" s="65"/>
    </row>
    <row r="146" spans="1:13" x14ac:dyDescent="0.25">
      <c r="A146" s="257"/>
      <c r="B146" s="148"/>
      <c r="C146" s="149" t="s">
        <v>321</v>
      </c>
      <c r="D146" s="149"/>
      <c r="E146" s="257"/>
      <c r="F146" s="263" t="s">
        <v>326</v>
      </c>
      <c r="G146" s="150">
        <v>30000</v>
      </c>
      <c r="H146" s="150">
        <v>30000</v>
      </c>
      <c r="I146" s="105">
        <f t="shared" ref="I146" si="32">H146-G146</f>
        <v>0</v>
      </c>
      <c r="J146" s="141">
        <f t="shared" ref="J146:J165" si="33">I146/G146</f>
        <v>0</v>
      </c>
      <c r="K146" s="321"/>
      <c r="L146" s="151"/>
      <c r="M146" s="65"/>
    </row>
    <row r="147" spans="1:13" ht="25.5" x14ac:dyDescent="0.25">
      <c r="A147" s="263">
        <v>89</v>
      </c>
      <c r="B147" s="113" t="s">
        <v>281</v>
      </c>
      <c r="C147" s="114" t="s">
        <v>215</v>
      </c>
      <c r="D147" s="114" t="s">
        <v>303</v>
      </c>
      <c r="E147" s="263" t="s">
        <v>90</v>
      </c>
      <c r="F147" s="127"/>
      <c r="G147" s="127">
        <v>0</v>
      </c>
      <c r="H147" s="127"/>
      <c r="I147" s="127"/>
      <c r="J147" s="141"/>
      <c r="K147" s="321"/>
      <c r="L147" s="127"/>
      <c r="M147" s="65"/>
    </row>
    <row r="148" spans="1:13" ht="15" customHeight="1" x14ac:dyDescent="0.25">
      <c r="A148" s="263"/>
      <c r="B148" s="113"/>
      <c r="C148" s="149" t="s">
        <v>320</v>
      </c>
      <c r="D148" s="114"/>
      <c r="E148" s="263"/>
      <c r="F148" s="263" t="s">
        <v>326</v>
      </c>
      <c r="G148" s="150">
        <v>65000</v>
      </c>
      <c r="H148" s="150">
        <v>65000</v>
      </c>
      <c r="I148" s="105">
        <f t="shared" ref="I148:I149" si="34">H148-G148</f>
        <v>0</v>
      </c>
      <c r="J148" s="141">
        <f t="shared" si="33"/>
        <v>0</v>
      </c>
      <c r="K148" s="321"/>
      <c r="L148" s="127"/>
      <c r="M148" s="65"/>
    </row>
    <row r="149" spans="1:13" ht="15" customHeight="1" x14ac:dyDescent="0.25">
      <c r="A149" s="263"/>
      <c r="B149" s="113"/>
      <c r="C149" s="149" t="s">
        <v>321</v>
      </c>
      <c r="D149" s="114"/>
      <c r="E149" s="263"/>
      <c r="F149" s="263" t="s">
        <v>326</v>
      </c>
      <c r="G149" s="150">
        <v>35000</v>
      </c>
      <c r="H149" s="150">
        <v>35000</v>
      </c>
      <c r="I149" s="105">
        <f t="shared" si="34"/>
        <v>0</v>
      </c>
      <c r="J149" s="141">
        <f t="shared" si="33"/>
        <v>0</v>
      </c>
      <c r="K149" s="321"/>
      <c r="L149" s="127"/>
      <c r="M149" s="65"/>
    </row>
    <row r="150" spans="1:13" ht="38.25" x14ac:dyDescent="0.25">
      <c r="A150" s="263">
        <v>90</v>
      </c>
      <c r="B150" s="113" t="s">
        <v>282</v>
      </c>
      <c r="C150" s="114" t="s">
        <v>104</v>
      </c>
      <c r="D150" s="114" t="s">
        <v>303</v>
      </c>
      <c r="E150" s="263" t="s">
        <v>90</v>
      </c>
      <c r="F150" s="127"/>
      <c r="G150" s="127">
        <v>0</v>
      </c>
      <c r="H150" s="127"/>
      <c r="I150" s="127"/>
      <c r="J150" s="141"/>
      <c r="K150" s="321"/>
      <c r="L150" s="127"/>
      <c r="M150" s="65"/>
    </row>
    <row r="151" spans="1:13" ht="15" customHeight="1" x14ac:dyDescent="0.25">
      <c r="A151" s="254"/>
      <c r="B151" s="116"/>
      <c r="C151" s="149" t="s">
        <v>320</v>
      </c>
      <c r="D151" s="117"/>
      <c r="E151" s="254"/>
      <c r="F151" s="263" t="s">
        <v>326</v>
      </c>
      <c r="G151" s="150">
        <v>70000</v>
      </c>
      <c r="H151" s="150">
        <v>70000</v>
      </c>
      <c r="I151" s="105">
        <f t="shared" ref="I151:I152" si="35">H151-G151</f>
        <v>0</v>
      </c>
      <c r="J151" s="141">
        <f t="shared" si="33"/>
        <v>0</v>
      </c>
      <c r="K151" s="321"/>
      <c r="L151" s="152"/>
      <c r="M151" s="65"/>
    </row>
    <row r="152" spans="1:13" ht="15" customHeight="1" x14ac:dyDescent="0.25">
      <c r="A152" s="254"/>
      <c r="B152" s="116"/>
      <c r="C152" s="149" t="s">
        <v>321</v>
      </c>
      <c r="D152" s="117"/>
      <c r="E152" s="254"/>
      <c r="F152" s="263" t="s">
        <v>326</v>
      </c>
      <c r="G152" s="150">
        <v>40000</v>
      </c>
      <c r="H152" s="150">
        <v>40000</v>
      </c>
      <c r="I152" s="105">
        <f t="shared" si="35"/>
        <v>0</v>
      </c>
      <c r="J152" s="141">
        <f t="shared" si="33"/>
        <v>0</v>
      </c>
      <c r="K152" s="321"/>
      <c r="L152" s="152"/>
      <c r="M152" s="65"/>
    </row>
    <row r="153" spans="1:13" ht="25.5" x14ac:dyDescent="0.25">
      <c r="A153" s="254">
        <v>91</v>
      </c>
      <c r="B153" s="116" t="s">
        <v>322</v>
      </c>
      <c r="C153" s="153" t="s">
        <v>323</v>
      </c>
      <c r="D153" s="114"/>
      <c r="E153" s="117"/>
      <c r="F153" s="117"/>
      <c r="G153" s="117">
        <v>0</v>
      </c>
      <c r="H153" s="117"/>
      <c r="I153" s="117"/>
      <c r="J153" s="141"/>
      <c r="K153" s="321"/>
      <c r="L153" s="152"/>
      <c r="M153" s="65"/>
    </row>
    <row r="154" spans="1:13" ht="25.5" x14ac:dyDescent="0.25">
      <c r="A154" s="254"/>
      <c r="B154" s="113"/>
      <c r="C154" s="154" t="s">
        <v>324</v>
      </c>
      <c r="D154" s="154"/>
      <c r="E154" s="263"/>
      <c r="F154" s="263"/>
      <c r="G154" s="263">
        <v>0</v>
      </c>
      <c r="H154" s="263"/>
      <c r="I154" s="263"/>
      <c r="J154" s="141"/>
      <c r="K154" s="321"/>
      <c r="L154" s="152"/>
      <c r="M154" s="65"/>
    </row>
    <row r="155" spans="1:13" ht="15" customHeight="1" x14ac:dyDescent="0.25">
      <c r="A155" s="254"/>
      <c r="B155" s="113"/>
      <c r="C155" s="263"/>
      <c r="D155" s="114" t="s">
        <v>325</v>
      </c>
      <c r="E155" s="263" t="s">
        <v>90</v>
      </c>
      <c r="F155" s="263" t="s">
        <v>326</v>
      </c>
      <c r="G155" s="150">
        <v>330000</v>
      </c>
      <c r="H155" s="150">
        <v>330000</v>
      </c>
      <c r="I155" s="105">
        <f t="shared" ref="I155:I156" si="36">H155-G155</f>
        <v>0</v>
      </c>
      <c r="J155" s="141">
        <f t="shared" si="33"/>
        <v>0</v>
      </c>
      <c r="K155" s="321"/>
      <c r="L155" s="152"/>
      <c r="M155" s="65"/>
    </row>
    <row r="156" spans="1:13" ht="15" customHeight="1" x14ac:dyDescent="0.25">
      <c r="A156" s="254"/>
      <c r="B156" s="113"/>
      <c r="C156" s="263"/>
      <c r="D156" s="114" t="s">
        <v>327</v>
      </c>
      <c r="E156" s="263" t="s">
        <v>90</v>
      </c>
      <c r="F156" s="263" t="s">
        <v>326</v>
      </c>
      <c r="G156" s="150">
        <v>380000</v>
      </c>
      <c r="H156" s="150">
        <v>380000</v>
      </c>
      <c r="I156" s="105">
        <f t="shared" si="36"/>
        <v>0</v>
      </c>
      <c r="J156" s="141">
        <f t="shared" si="33"/>
        <v>0</v>
      </c>
      <c r="K156" s="321"/>
      <c r="L156" s="152"/>
      <c r="M156" s="65"/>
    </row>
    <row r="157" spans="1:13" ht="38.25" x14ac:dyDescent="0.25">
      <c r="A157" s="254"/>
      <c r="B157" s="113"/>
      <c r="C157" s="154" t="s">
        <v>328</v>
      </c>
      <c r="D157" s="154"/>
      <c r="E157" s="263"/>
      <c r="F157" s="263"/>
      <c r="G157" s="263">
        <v>0</v>
      </c>
      <c r="H157" s="263"/>
      <c r="I157" s="105"/>
      <c r="J157" s="141"/>
      <c r="K157" s="321"/>
      <c r="L157" s="152"/>
      <c r="M157" s="65"/>
    </row>
    <row r="158" spans="1:13" ht="15" customHeight="1" x14ac:dyDescent="0.25">
      <c r="A158" s="254"/>
      <c r="B158" s="113"/>
      <c r="C158" s="263"/>
      <c r="D158" s="114" t="s">
        <v>325</v>
      </c>
      <c r="E158" s="263" t="s">
        <v>90</v>
      </c>
      <c r="F158" s="263" t="s">
        <v>326</v>
      </c>
      <c r="G158" s="150">
        <v>330000</v>
      </c>
      <c r="H158" s="150">
        <v>330000</v>
      </c>
      <c r="I158" s="105">
        <f t="shared" ref="I158:I159" si="37">H158-G158</f>
        <v>0</v>
      </c>
      <c r="J158" s="141">
        <f t="shared" si="33"/>
        <v>0</v>
      </c>
      <c r="K158" s="321"/>
      <c r="L158" s="152"/>
      <c r="M158" s="65"/>
    </row>
    <row r="159" spans="1:13" ht="15" customHeight="1" x14ac:dyDescent="0.25">
      <c r="A159" s="254"/>
      <c r="B159" s="113"/>
      <c r="C159" s="263"/>
      <c r="D159" s="114" t="s">
        <v>327</v>
      </c>
      <c r="E159" s="263" t="s">
        <v>90</v>
      </c>
      <c r="F159" s="263" t="s">
        <v>326</v>
      </c>
      <c r="G159" s="150">
        <v>380000</v>
      </c>
      <c r="H159" s="150">
        <v>380000</v>
      </c>
      <c r="I159" s="105">
        <f t="shared" si="37"/>
        <v>0</v>
      </c>
      <c r="J159" s="141">
        <f t="shared" si="33"/>
        <v>0</v>
      </c>
      <c r="K159" s="321"/>
      <c r="L159" s="152"/>
      <c r="M159" s="65"/>
    </row>
    <row r="160" spans="1:13" ht="25.5" x14ac:dyDescent="0.25">
      <c r="A160" s="254"/>
      <c r="B160" s="113"/>
      <c r="C160" s="114" t="s">
        <v>435</v>
      </c>
      <c r="D160" s="114"/>
      <c r="E160" s="263"/>
      <c r="F160" s="263"/>
      <c r="G160" s="263">
        <v>0</v>
      </c>
      <c r="H160" s="263"/>
      <c r="I160" s="105"/>
      <c r="J160" s="141"/>
      <c r="K160" s="321"/>
      <c r="L160" s="152"/>
      <c r="M160" s="65"/>
    </row>
    <row r="161" spans="1:13" ht="15" customHeight="1" x14ac:dyDescent="0.25">
      <c r="A161" s="254"/>
      <c r="B161" s="113"/>
      <c r="C161" s="263"/>
      <c r="D161" s="114" t="s">
        <v>325</v>
      </c>
      <c r="E161" s="263" t="s">
        <v>90</v>
      </c>
      <c r="F161" s="263" t="s">
        <v>326</v>
      </c>
      <c r="G161" s="150">
        <v>330000</v>
      </c>
      <c r="H161" s="150">
        <v>330000</v>
      </c>
      <c r="I161" s="105">
        <f t="shared" ref="I161:I162" si="38">H161-G161</f>
        <v>0</v>
      </c>
      <c r="J161" s="141">
        <f t="shared" si="33"/>
        <v>0</v>
      </c>
      <c r="K161" s="321"/>
      <c r="L161" s="152"/>
      <c r="M161" s="65"/>
    </row>
    <row r="162" spans="1:13" ht="15.6" customHeight="1" x14ac:dyDescent="0.25">
      <c r="A162" s="128"/>
      <c r="B162" s="129"/>
      <c r="C162" s="128"/>
      <c r="D162" s="130" t="s">
        <v>327</v>
      </c>
      <c r="E162" s="128" t="s">
        <v>90</v>
      </c>
      <c r="F162" s="128" t="s">
        <v>326</v>
      </c>
      <c r="G162" s="156">
        <v>380000</v>
      </c>
      <c r="H162" s="156">
        <v>380000</v>
      </c>
      <c r="I162" s="142">
        <f t="shared" si="38"/>
        <v>0</v>
      </c>
      <c r="J162" s="296">
        <f t="shared" si="33"/>
        <v>0</v>
      </c>
      <c r="K162" s="322"/>
      <c r="L162" s="134"/>
      <c r="M162" s="65"/>
    </row>
    <row r="163" spans="1:13" ht="38.25" x14ac:dyDescent="0.25">
      <c r="A163" s="320">
        <v>92</v>
      </c>
      <c r="B163" s="270" t="s">
        <v>283</v>
      </c>
      <c r="C163" s="275" t="s">
        <v>216</v>
      </c>
      <c r="D163" s="275" t="s">
        <v>235</v>
      </c>
      <c r="E163" s="277" t="s">
        <v>91</v>
      </c>
      <c r="F163" s="255"/>
      <c r="G163" s="255">
        <v>0</v>
      </c>
      <c r="H163" s="255"/>
      <c r="I163" s="212"/>
      <c r="J163" s="288"/>
      <c r="K163" s="320" t="s">
        <v>352</v>
      </c>
      <c r="L163" s="255"/>
      <c r="M163" s="65"/>
    </row>
    <row r="164" spans="1:13" ht="38.25" x14ac:dyDescent="0.25">
      <c r="A164" s="321"/>
      <c r="B164" s="294"/>
      <c r="C164" s="287"/>
      <c r="D164" s="124" t="s">
        <v>329</v>
      </c>
      <c r="E164" s="122" t="s">
        <v>90</v>
      </c>
      <c r="F164" s="122" t="s">
        <v>326</v>
      </c>
      <c r="G164" s="165">
        <v>320000</v>
      </c>
      <c r="H164" s="165">
        <v>320000</v>
      </c>
      <c r="I164" s="190">
        <f t="shared" ref="I164:I165" si="39">H164-G164</f>
        <v>0</v>
      </c>
      <c r="J164" s="220">
        <f t="shared" si="33"/>
        <v>0</v>
      </c>
      <c r="K164" s="321"/>
      <c r="L164" s="295"/>
      <c r="M164" s="65"/>
    </row>
    <row r="165" spans="1:13" ht="76.5" x14ac:dyDescent="0.25">
      <c r="A165" s="322"/>
      <c r="B165" s="129"/>
      <c r="C165" s="130"/>
      <c r="D165" s="130" t="s">
        <v>330</v>
      </c>
      <c r="E165" s="128" t="s">
        <v>90</v>
      </c>
      <c r="F165" s="128" t="s">
        <v>326</v>
      </c>
      <c r="G165" s="156">
        <v>380000</v>
      </c>
      <c r="H165" s="156">
        <v>380000</v>
      </c>
      <c r="I165" s="142">
        <f t="shared" si="39"/>
        <v>0</v>
      </c>
      <c r="J165" s="296">
        <f t="shared" si="33"/>
        <v>0</v>
      </c>
      <c r="K165" s="322"/>
      <c r="L165" s="134"/>
      <c r="M165" s="65"/>
    </row>
    <row r="166" spans="1:13" x14ac:dyDescent="0.25">
      <c r="A166" s="120" t="s">
        <v>92</v>
      </c>
      <c r="B166" s="121" t="s">
        <v>172</v>
      </c>
      <c r="C166" s="341" t="s">
        <v>93</v>
      </c>
      <c r="D166" s="341"/>
      <c r="E166" s="341"/>
      <c r="F166" s="341"/>
      <c r="G166" s="341"/>
      <c r="H166" s="341"/>
      <c r="I166" s="341"/>
      <c r="J166" s="341"/>
      <c r="K166" s="341"/>
      <c r="L166" s="341"/>
      <c r="M166" s="65"/>
    </row>
    <row r="167" spans="1:13" ht="51" x14ac:dyDescent="0.25">
      <c r="A167" s="122">
        <v>93</v>
      </c>
      <c r="B167" s="123" t="s">
        <v>284</v>
      </c>
      <c r="C167" s="124" t="s">
        <v>217</v>
      </c>
      <c r="D167" s="124" t="s">
        <v>218</v>
      </c>
      <c r="E167" s="122" t="s">
        <v>94</v>
      </c>
      <c r="F167" s="125" t="s">
        <v>333</v>
      </c>
      <c r="G167" s="146">
        <v>0</v>
      </c>
      <c r="H167" s="146"/>
      <c r="I167" s="146"/>
      <c r="J167" s="106"/>
      <c r="K167" s="369" t="s">
        <v>334</v>
      </c>
      <c r="L167" s="320" t="s">
        <v>335</v>
      </c>
      <c r="M167" s="65"/>
    </row>
    <row r="168" spans="1:13" x14ac:dyDescent="0.25">
      <c r="A168" s="243"/>
      <c r="B168" s="148"/>
      <c r="C168" s="149" t="s">
        <v>331</v>
      </c>
      <c r="D168" s="149"/>
      <c r="E168" s="243"/>
      <c r="F168" s="155"/>
      <c r="G168" s="150">
        <v>1550000</v>
      </c>
      <c r="H168" s="150">
        <v>1550000</v>
      </c>
      <c r="I168" s="105">
        <f t="shared" ref="I168:I169" si="40">H168-G168</f>
        <v>0</v>
      </c>
      <c r="J168" s="141">
        <f>I168/G168</f>
        <v>0</v>
      </c>
      <c r="K168" s="370"/>
      <c r="L168" s="321"/>
      <c r="M168" s="65"/>
    </row>
    <row r="169" spans="1:13" x14ac:dyDescent="0.25">
      <c r="A169" s="243"/>
      <c r="B169" s="148"/>
      <c r="C169" s="149" t="s">
        <v>332</v>
      </c>
      <c r="D169" s="149"/>
      <c r="E169" s="243"/>
      <c r="F169" s="155"/>
      <c r="G169" s="150">
        <v>1595000</v>
      </c>
      <c r="H169" s="150">
        <v>1595000</v>
      </c>
      <c r="I169" s="105">
        <f t="shared" si="40"/>
        <v>0</v>
      </c>
      <c r="J169" s="141">
        <f t="shared" ref="J169:J171" si="41">I169/G169</f>
        <v>0</v>
      </c>
      <c r="K169" s="370"/>
      <c r="L169" s="372"/>
      <c r="M169" s="65"/>
    </row>
    <row r="170" spans="1:13" ht="76.5" x14ac:dyDescent="0.25">
      <c r="A170" s="244">
        <v>94</v>
      </c>
      <c r="B170" s="113" t="s">
        <v>285</v>
      </c>
      <c r="C170" s="114" t="s">
        <v>219</v>
      </c>
      <c r="D170" s="114" t="s">
        <v>220</v>
      </c>
      <c r="E170" s="244" t="s">
        <v>95</v>
      </c>
      <c r="F170" s="89" t="s">
        <v>316</v>
      </c>
      <c r="G170" s="150">
        <v>760000</v>
      </c>
      <c r="H170" s="150">
        <v>680000</v>
      </c>
      <c r="I170" s="105">
        <f t="shared" ref="I170:I171" si="42">H170-G170</f>
        <v>-80000</v>
      </c>
      <c r="J170" s="141">
        <f t="shared" si="41"/>
        <v>-0.10526315789473684</v>
      </c>
      <c r="K170" s="370"/>
      <c r="L170" s="89" t="s">
        <v>336</v>
      </c>
      <c r="M170" s="65"/>
    </row>
    <row r="171" spans="1:13" ht="51" x14ac:dyDescent="0.25">
      <c r="A171" s="128">
        <v>95</v>
      </c>
      <c r="B171" s="129" t="s">
        <v>286</v>
      </c>
      <c r="C171" s="130" t="s">
        <v>221</v>
      </c>
      <c r="D171" s="130" t="s">
        <v>222</v>
      </c>
      <c r="E171" s="128" t="s">
        <v>95</v>
      </c>
      <c r="F171" s="131" t="s">
        <v>316</v>
      </c>
      <c r="G171" s="156">
        <v>250000</v>
      </c>
      <c r="H171" s="156">
        <v>250000</v>
      </c>
      <c r="I171" s="157">
        <f t="shared" si="42"/>
        <v>0</v>
      </c>
      <c r="J171" s="141">
        <f t="shared" si="41"/>
        <v>0</v>
      </c>
      <c r="K171" s="371"/>
      <c r="L171" s="131"/>
      <c r="M171" s="65"/>
    </row>
    <row r="172" spans="1:13" x14ac:dyDescent="0.25">
      <c r="A172" s="135" t="s">
        <v>96</v>
      </c>
      <c r="B172" s="135">
        <v>10</v>
      </c>
      <c r="C172" s="344" t="s">
        <v>97</v>
      </c>
      <c r="D172" s="344"/>
      <c r="E172" s="344"/>
      <c r="F172" s="344"/>
      <c r="G172" s="344"/>
      <c r="H172" s="344"/>
      <c r="I172" s="344"/>
      <c r="J172" s="344"/>
      <c r="K172" s="344"/>
      <c r="L172" s="344"/>
      <c r="M172" s="65"/>
    </row>
    <row r="173" spans="1:13" ht="25.5" x14ac:dyDescent="0.25">
      <c r="A173" s="122">
        <v>96</v>
      </c>
      <c r="B173" s="122">
        <v>10.0001</v>
      </c>
      <c r="C173" s="124" t="s">
        <v>223</v>
      </c>
      <c r="D173" s="124" t="s">
        <v>224</v>
      </c>
      <c r="E173" s="122" t="s">
        <v>98</v>
      </c>
      <c r="F173" s="125" t="s">
        <v>316</v>
      </c>
      <c r="G173" s="158">
        <v>4510000</v>
      </c>
      <c r="H173" s="158">
        <v>5410000</v>
      </c>
      <c r="I173" s="159">
        <f t="shared" ref="I173" si="43">H173-G173</f>
        <v>900000</v>
      </c>
      <c r="J173" s="160">
        <f>I173/G173</f>
        <v>0.19955654101995565</v>
      </c>
      <c r="K173" s="125" t="s">
        <v>417</v>
      </c>
      <c r="L173" s="125" t="s">
        <v>225</v>
      </c>
      <c r="M173" s="65"/>
    </row>
    <row r="174" spans="1:13" ht="38.25" x14ac:dyDescent="0.25">
      <c r="A174" s="128">
        <v>97</v>
      </c>
      <c r="B174" s="128">
        <v>10.0002</v>
      </c>
      <c r="C174" s="130" t="s">
        <v>226</v>
      </c>
      <c r="D174" s="130" t="s">
        <v>227</v>
      </c>
      <c r="E174" s="128" t="s">
        <v>99</v>
      </c>
      <c r="F174" s="131" t="s">
        <v>316</v>
      </c>
      <c r="G174" s="161">
        <v>23504.850000000002</v>
      </c>
      <c r="H174" s="161">
        <v>23035.833333333332</v>
      </c>
      <c r="I174" s="162">
        <f t="shared" ref="I174" si="44">H174-G174</f>
        <v>-469.01666666667006</v>
      </c>
      <c r="J174" s="160">
        <f>I174/G174</f>
        <v>-1.9954037854598945E-2</v>
      </c>
      <c r="K174" s="131" t="s">
        <v>417</v>
      </c>
      <c r="L174" s="131" t="s">
        <v>377</v>
      </c>
      <c r="M174" s="65"/>
    </row>
    <row r="175" spans="1:13" x14ac:dyDescent="0.25">
      <c r="A175" s="163" t="s">
        <v>100</v>
      </c>
      <c r="B175" s="164"/>
      <c r="C175" s="376" t="s">
        <v>101</v>
      </c>
      <c r="D175" s="376"/>
      <c r="E175" s="376"/>
      <c r="F175" s="376"/>
      <c r="G175" s="376"/>
      <c r="H175" s="376"/>
      <c r="I175" s="376"/>
      <c r="J175" s="376"/>
      <c r="K175" s="376"/>
      <c r="L175" s="376"/>
      <c r="M175" s="65"/>
    </row>
    <row r="176" spans="1:13" ht="61.15" customHeight="1" x14ac:dyDescent="0.25">
      <c r="A176" s="269">
        <v>98</v>
      </c>
      <c r="B176" s="275"/>
      <c r="C176" s="275" t="s">
        <v>353</v>
      </c>
      <c r="D176" s="275" t="s">
        <v>354</v>
      </c>
      <c r="E176" s="275" t="s">
        <v>355</v>
      </c>
      <c r="F176" s="275" t="s">
        <v>319</v>
      </c>
      <c r="G176" s="292">
        <v>314000</v>
      </c>
      <c r="H176" s="292">
        <v>409166.66666666669</v>
      </c>
      <c r="I176" s="293">
        <f t="shared" ref="I176:I192" si="45">H176-G176</f>
        <v>95166.666666666686</v>
      </c>
      <c r="J176" s="288">
        <f>I176/G176</f>
        <v>0.30307855626326968</v>
      </c>
      <c r="K176" s="275" t="s">
        <v>356</v>
      </c>
      <c r="L176" s="275"/>
      <c r="M176" s="65"/>
    </row>
    <row r="177" spans="1:13" ht="64.150000000000006" customHeight="1" x14ac:dyDescent="0.25">
      <c r="A177" s="243">
        <v>99</v>
      </c>
      <c r="B177" s="149"/>
      <c r="C177" s="149" t="s">
        <v>357</v>
      </c>
      <c r="D177" s="149" t="s">
        <v>358</v>
      </c>
      <c r="E177" s="149" t="s">
        <v>355</v>
      </c>
      <c r="F177" s="149" t="s">
        <v>319</v>
      </c>
      <c r="G177" s="173">
        <v>367583</v>
      </c>
      <c r="H177" s="173">
        <v>465500</v>
      </c>
      <c r="I177" s="291">
        <f t="shared" si="45"/>
        <v>97917</v>
      </c>
      <c r="J177" s="233">
        <f t="shared" ref="J177:J202" si="46">I177/G177</f>
        <v>0.26638065416518175</v>
      </c>
      <c r="K177" s="149" t="s">
        <v>359</v>
      </c>
      <c r="L177" s="149"/>
      <c r="M177" s="65"/>
    </row>
    <row r="178" spans="1:13" ht="18" customHeight="1" x14ac:dyDescent="0.25">
      <c r="A178" s="360">
        <v>100</v>
      </c>
      <c r="B178" s="114"/>
      <c r="C178" s="167" t="s">
        <v>360</v>
      </c>
      <c r="D178" s="168"/>
      <c r="E178" s="360" t="s">
        <v>15</v>
      </c>
      <c r="F178" s="361" t="s">
        <v>319</v>
      </c>
      <c r="G178" s="169">
        <v>19189</v>
      </c>
      <c r="H178" s="169">
        <v>21825</v>
      </c>
      <c r="I178" s="170">
        <f t="shared" si="45"/>
        <v>2636</v>
      </c>
      <c r="J178" s="166">
        <f t="shared" si="46"/>
        <v>0.13737036844025222</v>
      </c>
      <c r="K178" s="360" t="s">
        <v>361</v>
      </c>
      <c r="L178" s="114"/>
      <c r="M178" s="65"/>
    </row>
    <row r="179" spans="1:13" ht="18" customHeight="1" x14ac:dyDescent="0.25">
      <c r="A179" s="360"/>
      <c r="B179" s="114"/>
      <c r="C179" s="167" t="s">
        <v>362</v>
      </c>
      <c r="D179" s="168"/>
      <c r="E179" s="360"/>
      <c r="F179" s="362"/>
      <c r="G179" s="169">
        <v>19189</v>
      </c>
      <c r="H179" s="169">
        <v>21825</v>
      </c>
      <c r="I179" s="170">
        <f t="shared" si="45"/>
        <v>2636</v>
      </c>
      <c r="J179" s="166">
        <f t="shared" si="46"/>
        <v>0.13737036844025222</v>
      </c>
      <c r="K179" s="360"/>
      <c r="L179" s="114"/>
      <c r="M179" s="65"/>
    </row>
    <row r="180" spans="1:13" ht="18" customHeight="1" x14ac:dyDescent="0.25">
      <c r="A180" s="360"/>
      <c r="B180" s="114"/>
      <c r="C180" s="167" t="s">
        <v>363</v>
      </c>
      <c r="D180" s="168"/>
      <c r="E180" s="360" t="s">
        <v>364</v>
      </c>
      <c r="F180" s="361" t="s">
        <v>319</v>
      </c>
      <c r="G180" s="169">
        <v>131567</v>
      </c>
      <c r="H180" s="169">
        <v>151066.66666666666</v>
      </c>
      <c r="I180" s="170">
        <f t="shared" si="45"/>
        <v>19499.666666666657</v>
      </c>
      <c r="J180" s="166">
        <f t="shared" si="46"/>
        <v>0.14821092421858564</v>
      </c>
      <c r="K180" s="360"/>
      <c r="L180" s="114"/>
      <c r="M180" s="65"/>
    </row>
    <row r="181" spans="1:13" ht="18" customHeight="1" x14ac:dyDescent="0.25">
      <c r="A181" s="360"/>
      <c r="B181" s="114"/>
      <c r="C181" s="167" t="s">
        <v>365</v>
      </c>
      <c r="D181" s="168"/>
      <c r="E181" s="360"/>
      <c r="F181" s="362"/>
      <c r="G181" s="169">
        <v>187783</v>
      </c>
      <c r="H181" s="169">
        <v>215900</v>
      </c>
      <c r="I181" s="170">
        <f t="shared" si="45"/>
        <v>28117</v>
      </c>
      <c r="J181" s="166">
        <f t="shared" si="46"/>
        <v>0.14973133883258868</v>
      </c>
      <c r="K181" s="360"/>
      <c r="L181" s="114"/>
      <c r="M181" s="65"/>
    </row>
    <row r="182" spans="1:13" ht="18" customHeight="1" x14ac:dyDescent="0.25">
      <c r="A182" s="360"/>
      <c r="B182" s="114"/>
      <c r="C182" s="167" t="s">
        <v>366</v>
      </c>
      <c r="D182" s="168"/>
      <c r="E182" s="360"/>
      <c r="F182" s="362"/>
      <c r="G182" s="169">
        <v>255334</v>
      </c>
      <c r="H182" s="169">
        <v>293550</v>
      </c>
      <c r="I182" s="170">
        <f t="shared" si="45"/>
        <v>38216</v>
      </c>
      <c r="J182" s="166">
        <f t="shared" si="46"/>
        <v>0.14967062749183421</v>
      </c>
      <c r="K182" s="360"/>
      <c r="L182" s="114"/>
      <c r="M182" s="65"/>
    </row>
    <row r="183" spans="1:13" ht="18" customHeight="1" x14ac:dyDescent="0.25">
      <c r="A183" s="360"/>
      <c r="B183" s="114"/>
      <c r="C183" s="167" t="s">
        <v>367</v>
      </c>
      <c r="D183" s="168"/>
      <c r="E183" s="360"/>
      <c r="F183" s="362"/>
      <c r="G183" s="169">
        <v>333767</v>
      </c>
      <c r="H183" s="169">
        <v>383783.33333333331</v>
      </c>
      <c r="I183" s="170">
        <f t="shared" si="45"/>
        <v>50016.333333333314</v>
      </c>
      <c r="J183" s="166">
        <f t="shared" si="46"/>
        <v>0.14985403989409771</v>
      </c>
      <c r="K183" s="360"/>
      <c r="L183" s="114"/>
      <c r="M183" s="65"/>
    </row>
    <row r="184" spans="1:13" ht="18" customHeight="1" x14ac:dyDescent="0.25">
      <c r="A184" s="360"/>
      <c r="B184" s="114"/>
      <c r="C184" s="167" t="s">
        <v>368</v>
      </c>
      <c r="D184" s="168"/>
      <c r="E184" s="360"/>
      <c r="F184" s="362"/>
      <c r="G184" s="169">
        <v>422417</v>
      </c>
      <c r="H184" s="169">
        <v>485666.66666666669</v>
      </c>
      <c r="I184" s="170">
        <f t="shared" si="45"/>
        <v>63249.666666666686</v>
      </c>
      <c r="J184" s="166">
        <f t="shared" si="46"/>
        <v>0.14973276801517621</v>
      </c>
      <c r="K184" s="360"/>
      <c r="L184" s="114"/>
      <c r="M184" s="65"/>
    </row>
    <row r="185" spans="1:13" ht="18" customHeight="1" x14ac:dyDescent="0.25">
      <c r="A185" s="360"/>
      <c r="B185" s="114"/>
      <c r="C185" s="167" t="s">
        <v>369</v>
      </c>
      <c r="D185" s="168"/>
      <c r="E185" s="360"/>
      <c r="F185" s="362"/>
      <c r="G185" s="169">
        <v>521367</v>
      </c>
      <c r="H185" s="169">
        <v>599450</v>
      </c>
      <c r="I185" s="170">
        <f t="shared" si="45"/>
        <v>78083</v>
      </c>
      <c r="J185" s="166">
        <f t="shared" si="46"/>
        <v>0.14976590386426453</v>
      </c>
      <c r="K185" s="360"/>
      <c r="L185" s="114"/>
      <c r="M185" s="65"/>
    </row>
    <row r="186" spans="1:13" ht="18" customHeight="1" x14ac:dyDescent="0.25">
      <c r="A186" s="360"/>
      <c r="B186" s="114"/>
      <c r="C186" s="167" t="s">
        <v>370</v>
      </c>
      <c r="D186" s="168"/>
      <c r="E186" s="360"/>
      <c r="F186" s="362"/>
      <c r="G186" s="169">
        <v>630667</v>
      </c>
      <c r="H186" s="169">
        <v>725116.66666666663</v>
      </c>
      <c r="I186" s="170">
        <f t="shared" si="45"/>
        <v>94449.666666666628</v>
      </c>
      <c r="J186" s="166">
        <f t="shared" si="46"/>
        <v>0.14976154875182407</v>
      </c>
      <c r="K186" s="360"/>
      <c r="L186" s="114"/>
      <c r="M186" s="65"/>
    </row>
    <row r="187" spans="1:13" ht="18" customHeight="1" x14ac:dyDescent="0.25">
      <c r="A187" s="360"/>
      <c r="B187" s="114"/>
      <c r="C187" s="167" t="s">
        <v>371</v>
      </c>
      <c r="D187" s="168"/>
      <c r="E187" s="360"/>
      <c r="F187" s="362"/>
      <c r="G187" s="169">
        <v>821084</v>
      </c>
      <c r="H187" s="169">
        <v>944033.33333333337</v>
      </c>
      <c r="I187" s="170">
        <f t="shared" si="45"/>
        <v>122949.33333333337</v>
      </c>
      <c r="J187" s="166">
        <f t="shared" si="46"/>
        <v>0.14974026206007349</v>
      </c>
      <c r="K187" s="360"/>
      <c r="L187" s="114"/>
      <c r="M187" s="65"/>
    </row>
    <row r="188" spans="1:13" ht="18" customHeight="1" x14ac:dyDescent="0.25">
      <c r="A188" s="360"/>
      <c r="B188" s="114"/>
      <c r="C188" s="167" t="s">
        <v>372</v>
      </c>
      <c r="D188" s="168"/>
      <c r="E188" s="360"/>
      <c r="F188" s="362"/>
      <c r="G188" s="169">
        <v>277550</v>
      </c>
      <c r="H188" s="169">
        <v>317916.66666666669</v>
      </c>
      <c r="I188" s="170">
        <f t="shared" si="45"/>
        <v>40366.666666666686</v>
      </c>
      <c r="J188" s="166">
        <f t="shared" si="46"/>
        <v>0.14543926019335862</v>
      </c>
      <c r="K188" s="360"/>
      <c r="L188" s="114"/>
      <c r="M188" s="65"/>
    </row>
    <row r="189" spans="1:13" ht="18" customHeight="1" x14ac:dyDescent="0.25">
      <c r="A189" s="360"/>
      <c r="B189" s="114"/>
      <c r="C189" s="167" t="s">
        <v>373</v>
      </c>
      <c r="D189" s="168"/>
      <c r="E189" s="360"/>
      <c r="F189" s="362"/>
      <c r="G189" s="169">
        <v>361950</v>
      </c>
      <c r="H189" s="169">
        <v>414600</v>
      </c>
      <c r="I189" s="170">
        <f t="shared" si="45"/>
        <v>52650</v>
      </c>
      <c r="J189" s="166">
        <f t="shared" si="46"/>
        <v>0.145462080397845</v>
      </c>
      <c r="K189" s="360"/>
      <c r="L189" s="114"/>
      <c r="M189" s="65"/>
    </row>
    <row r="190" spans="1:13" ht="18" customHeight="1" x14ac:dyDescent="0.25">
      <c r="A190" s="360"/>
      <c r="B190" s="114"/>
      <c r="C190" s="167" t="s">
        <v>374</v>
      </c>
      <c r="D190" s="168"/>
      <c r="E190" s="360"/>
      <c r="F190" s="362"/>
      <c r="G190" s="169">
        <v>457933.33333333337</v>
      </c>
      <c r="H190" s="169">
        <v>524566.66666666663</v>
      </c>
      <c r="I190" s="170">
        <f t="shared" si="45"/>
        <v>66633.333333333256</v>
      </c>
      <c r="J190" s="166">
        <f t="shared" si="46"/>
        <v>0.14550880768670821</v>
      </c>
      <c r="K190" s="360"/>
      <c r="L190" s="114"/>
      <c r="M190" s="65"/>
    </row>
    <row r="191" spans="1:13" ht="18" customHeight="1" x14ac:dyDescent="0.25">
      <c r="A191" s="360"/>
      <c r="B191" s="114"/>
      <c r="C191" s="167" t="s">
        <v>375</v>
      </c>
      <c r="D191" s="168"/>
      <c r="E191" s="360"/>
      <c r="F191" s="362"/>
      <c r="G191" s="169">
        <v>568833.33333333337</v>
      </c>
      <c r="H191" s="169">
        <v>651100</v>
      </c>
      <c r="I191" s="170">
        <f t="shared" si="45"/>
        <v>82266.666666666628</v>
      </c>
      <c r="J191" s="166">
        <f t="shared" si="46"/>
        <v>0.14462349838851443</v>
      </c>
      <c r="K191" s="360"/>
      <c r="L191" s="114"/>
      <c r="M191" s="65"/>
    </row>
    <row r="192" spans="1:13" ht="18" customHeight="1" x14ac:dyDescent="0.25">
      <c r="A192" s="360"/>
      <c r="B192" s="114"/>
      <c r="C192" s="167" t="s">
        <v>376</v>
      </c>
      <c r="D192" s="168"/>
      <c r="E192" s="360"/>
      <c r="F192" s="362"/>
      <c r="G192" s="169">
        <v>687500</v>
      </c>
      <c r="H192" s="169">
        <v>786933.33333333337</v>
      </c>
      <c r="I192" s="170">
        <f t="shared" si="45"/>
        <v>99433.333333333372</v>
      </c>
      <c r="J192" s="166">
        <f t="shared" si="46"/>
        <v>0.14463030303030308</v>
      </c>
      <c r="K192" s="360"/>
      <c r="L192" s="114"/>
      <c r="M192" s="65"/>
    </row>
    <row r="193" spans="1:13" ht="24.6" customHeight="1" x14ac:dyDescent="0.25">
      <c r="A193" s="323">
        <v>101</v>
      </c>
      <c r="B193" s="149"/>
      <c r="C193" s="171" t="s">
        <v>420</v>
      </c>
      <c r="D193" s="172"/>
      <c r="E193" s="323" t="s">
        <v>15</v>
      </c>
      <c r="F193" s="324" t="s">
        <v>319</v>
      </c>
      <c r="G193" s="173">
        <v>17925</v>
      </c>
      <c r="H193" s="173">
        <v>20602</v>
      </c>
      <c r="I193" s="170">
        <f t="shared" ref="I193:I202" si="47">H193-G193</f>
        <v>2677</v>
      </c>
      <c r="J193" s="166">
        <f t="shared" si="46"/>
        <v>0.1493444909344491</v>
      </c>
      <c r="K193" s="323" t="s">
        <v>419</v>
      </c>
      <c r="L193" s="149"/>
      <c r="M193" s="65"/>
    </row>
    <row r="194" spans="1:13" ht="24.6" customHeight="1" x14ac:dyDescent="0.25">
      <c r="A194" s="321"/>
      <c r="B194" s="114"/>
      <c r="C194" s="167" t="s">
        <v>421</v>
      </c>
      <c r="D194" s="168"/>
      <c r="E194" s="321"/>
      <c r="F194" s="325"/>
      <c r="G194" s="150">
        <v>17925</v>
      </c>
      <c r="H194" s="150">
        <v>20602</v>
      </c>
      <c r="I194" s="170">
        <f t="shared" si="47"/>
        <v>2677</v>
      </c>
      <c r="J194" s="166">
        <f t="shared" si="46"/>
        <v>0.1493444909344491</v>
      </c>
      <c r="K194" s="321"/>
      <c r="L194" s="114"/>
      <c r="M194" s="65"/>
    </row>
    <row r="195" spans="1:13" ht="24.6" customHeight="1" x14ac:dyDescent="0.25">
      <c r="A195" s="321"/>
      <c r="B195" s="114"/>
      <c r="C195" s="167" t="s">
        <v>422</v>
      </c>
      <c r="D195" s="168"/>
      <c r="E195" s="321"/>
      <c r="F195" s="325"/>
      <c r="G195" s="150">
        <v>123459.33333333334</v>
      </c>
      <c r="H195" s="150">
        <v>142874.66666666666</v>
      </c>
      <c r="I195" s="170">
        <f t="shared" si="47"/>
        <v>19415.333333333314</v>
      </c>
      <c r="J195" s="166">
        <f t="shared" si="46"/>
        <v>0.15726096042421508</v>
      </c>
      <c r="K195" s="321"/>
      <c r="L195" s="114"/>
      <c r="M195" s="65"/>
    </row>
    <row r="196" spans="1:13" ht="24.6" customHeight="1" x14ac:dyDescent="0.25">
      <c r="A196" s="322"/>
      <c r="B196" s="130"/>
      <c r="C196" s="317" t="s">
        <v>423</v>
      </c>
      <c r="D196" s="318"/>
      <c r="E196" s="322"/>
      <c r="F196" s="326"/>
      <c r="G196" s="156">
        <v>176436</v>
      </c>
      <c r="H196" s="156">
        <v>203948.66666666666</v>
      </c>
      <c r="I196" s="319">
        <f t="shared" si="47"/>
        <v>27512.666666666657</v>
      </c>
      <c r="J196" s="288">
        <f t="shared" si="46"/>
        <v>0.15593567450331369</v>
      </c>
      <c r="K196" s="322"/>
      <c r="L196" s="130"/>
      <c r="M196" s="65"/>
    </row>
    <row r="197" spans="1:13" ht="24.6" customHeight="1" x14ac:dyDescent="0.25">
      <c r="A197" s="320"/>
      <c r="B197" s="124"/>
      <c r="C197" s="314" t="s">
        <v>424</v>
      </c>
      <c r="D197" s="315"/>
      <c r="E197" s="320" t="s">
        <v>15</v>
      </c>
      <c r="F197" s="327" t="s">
        <v>319</v>
      </c>
      <c r="G197" s="165">
        <v>240103.33333333331</v>
      </c>
      <c r="H197" s="165">
        <v>277679.33333333331</v>
      </c>
      <c r="I197" s="316">
        <f t="shared" si="47"/>
        <v>37576</v>
      </c>
      <c r="J197" s="166">
        <f t="shared" si="46"/>
        <v>0.15649928503005653</v>
      </c>
      <c r="K197" s="320" t="s">
        <v>419</v>
      </c>
      <c r="L197" s="124"/>
      <c r="M197" s="65"/>
    </row>
    <row r="198" spans="1:13" ht="24.6" customHeight="1" x14ac:dyDescent="0.25">
      <c r="A198" s="321"/>
      <c r="B198" s="114"/>
      <c r="C198" s="167" t="s">
        <v>425</v>
      </c>
      <c r="D198" s="168"/>
      <c r="E198" s="321"/>
      <c r="F198" s="325"/>
      <c r="G198" s="150">
        <v>313665.33333333337</v>
      </c>
      <c r="H198" s="150">
        <v>362647</v>
      </c>
      <c r="I198" s="170">
        <f t="shared" si="47"/>
        <v>48981.666666666628</v>
      </c>
      <c r="J198" s="166">
        <f t="shared" si="46"/>
        <v>0.15615900598939833</v>
      </c>
      <c r="K198" s="321"/>
      <c r="L198" s="114"/>
      <c r="M198" s="65"/>
    </row>
    <row r="199" spans="1:13" ht="24.6" customHeight="1" x14ac:dyDescent="0.25">
      <c r="A199" s="321"/>
      <c r="B199" s="114"/>
      <c r="C199" s="167" t="s">
        <v>426</v>
      </c>
      <c r="D199" s="168"/>
      <c r="E199" s="321"/>
      <c r="F199" s="325"/>
      <c r="G199" s="150">
        <v>397020.66666666663</v>
      </c>
      <c r="H199" s="150">
        <v>458802</v>
      </c>
      <c r="I199" s="170">
        <f t="shared" si="47"/>
        <v>61781.333333333372</v>
      </c>
      <c r="J199" s="166">
        <f t="shared" si="46"/>
        <v>0.15561238625697077</v>
      </c>
      <c r="K199" s="321"/>
      <c r="L199" s="114"/>
      <c r="M199" s="65"/>
    </row>
    <row r="200" spans="1:13" ht="24.6" customHeight="1" x14ac:dyDescent="0.25">
      <c r="A200" s="321"/>
      <c r="B200" s="230"/>
      <c r="C200" s="234" t="s">
        <v>427</v>
      </c>
      <c r="D200" s="235"/>
      <c r="E200" s="321"/>
      <c r="F200" s="325"/>
      <c r="G200" s="236">
        <v>490166.66666666669</v>
      </c>
      <c r="H200" s="236">
        <v>566629.66666666663</v>
      </c>
      <c r="I200" s="237">
        <f t="shared" si="47"/>
        <v>76462.999999999942</v>
      </c>
      <c r="J200" s="228">
        <f t="shared" si="46"/>
        <v>0.15599387963277783</v>
      </c>
      <c r="K200" s="321"/>
      <c r="L200" s="230"/>
      <c r="M200" s="65"/>
    </row>
    <row r="201" spans="1:13" ht="24.6" customHeight="1" x14ac:dyDescent="0.25">
      <c r="A201" s="321"/>
      <c r="B201" s="149"/>
      <c r="C201" s="171" t="s">
        <v>428</v>
      </c>
      <c r="D201" s="172"/>
      <c r="E201" s="321"/>
      <c r="F201" s="325"/>
      <c r="G201" s="173">
        <v>595061.33333333326</v>
      </c>
      <c r="H201" s="173">
        <v>684842</v>
      </c>
      <c r="I201" s="232">
        <f t="shared" si="47"/>
        <v>89780.666666666744</v>
      </c>
      <c r="J201" s="233">
        <f t="shared" si="46"/>
        <v>0.15087632423324446</v>
      </c>
      <c r="K201" s="321"/>
      <c r="L201" s="149"/>
      <c r="M201" s="65"/>
    </row>
    <row r="202" spans="1:13" ht="24.6" customHeight="1" x14ac:dyDescent="0.25">
      <c r="A202" s="322"/>
      <c r="B202" s="130"/>
      <c r="C202" s="317" t="s">
        <v>429</v>
      </c>
      <c r="D202" s="318"/>
      <c r="E202" s="322"/>
      <c r="F202" s="326"/>
      <c r="G202" s="156">
        <v>774973.33333333326</v>
      </c>
      <c r="H202" s="156">
        <v>892269.66666666663</v>
      </c>
      <c r="I202" s="319">
        <f t="shared" si="47"/>
        <v>117296.33333333337</v>
      </c>
      <c r="J202" s="288">
        <f t="shared" si="46"/>
        <v>0.15135531545171454</v>
      </c>
      <c r="K202" s="322"/>
      <c r="L202" s="130"/>
      <c r="M202" s="65"/>
    </row>
    <row r="203" spans="1:13" x14ac:dyDescent="0.25">
      <c r="A203" s="174" t="s">
        <v>102</v>
      </c>
      <c r="B203" s="175"/>
      <c r="C203" s="357" t="s">
        <v>232</v>
      </c>
      <c r="D203" s="358"/>
      <c r="E203" s="358"/>
      <c r="F203" s="358"/>
      <c r="G203" s="358"/>
      <c r="H203" s="358"/>
      <c r="I203" s="358"/>
      <c r="J203" s="358"/>
      <c r="K203" s="358"/>
      <c r="L203" s="359"/>
    </row>
    <row r="204" spans="1:13" x14ac:dyDescent="0.25">
      <c r="A204" s="4"/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7"/>
    </row>
    <row r="205" spans="1:13" x14ac:dyDescent="0.25">
      <c r="A205" s="14"/>
      <c r="B205" s="15"/>
      <c r="C205" s="14"/>
      <c r="D205" s="14"/>
      <c r="E205" s="14"/>
      <c r="F205" s="14"/>
      <c r="G205" s="14"/>
      <c r="H205" s="14"/>
      <c r="I205" s="14"/>
      <c r="J205" s="14"/>
      <c r="K205" s="14"/>
      <c r="L205" s="14"/>
    </row>
    <row r="206" spans="1:13" ht="18.75" x14ac:dyDescent="0.3">
      <c r="A206" s="59"/>
      <c r="B206" s="59"/>
      <c r="C206" s="59"/>
      <c r="D206" s="59"/>
      <c r="E206" s="59"/>
      <c r="F206" s="59"/>
      <c r="G206" s="59"/>
      <c r="H206" s="59"/>
      <c r="I206" s="59"/>
      <c r="J206" s="363"/>
      <c r="K206" s="363"/>
      <c r="L206" s="363"/>
    </row>
    <row r="207" spans="1:13" ht="18.75" x14ac:dyDescent="0.25">
      <c r="A207" s="60"/>
      <c r="B207" s="60"/>
      <c r="C207" s="60"/>
      <c r="D207" s="60"/>
      <c r="E207" s="60"/>
      <c r="F207" s="60"/>
      <c r="G207" s="60"/>
      <c r="H207" s="60"/>
      <c r="I207" s="60"/>
      <c r="J207" s="364"/>
      <c r="K207" s="364"/>
      <c r="L207" s="364"/>
    </row>
    <row r="208" spans="1:13" x14ac:dyDescent="0.25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</row>
    <row r="209" spans="1:12" x14ac:dyDescent="0.25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</row>
    <row r="210" spans="1:12" x14ac:dyDescent="0.25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</row>
    <row r="211" spans="1:12" x14ac:dyDescent="0.25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</row>
    <row r="212" spans="1:12" x14ac:dyDescent="0.25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</row>
    <row r="213" spans="1:12" x14ac:dyDescent="0.25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</row>
    <row r="214" spans="1:12" x14ac:dyDescent="0.25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</row>
    <row r="215" spans="1:12" x14ac:dyDescent="0.25">
      <c r="A215" s="356"/>
      <c r="B215" s="356"/>
      <c r="C215" s="356"/>
      <c r="D215" s="356"/>
      <c r="E215" s="356"/>
      <c r="F215" s="356"/>
      <c r="G215" s="356"/>
      <c r="H215" s="356"/>
      <c r="I215" s="356"/>
      <c r="J215" s="356"/>
      <c r="K215" s="356"/>
      <c r="L215" s="356"/>
    </row>
    <row r="216" spans="1:12" x14ac:dyDescent="0.25">
      <c r="A216" s="356"/>
      <c r="B216" s="356"/>
      <c r="C216" s="356"/>
      <c r="D216" s="356"/>
      <c r="E216" s="356"/>
      <c r="F216" s="356"/>
      <c r="G216" s="356"/>
      <c r="H216" s="356"/>
      <c r="I216" s="356"/>
      <c r="J216" s="356"/>
      <c r="K216" s="356"/>
      <c r="L216" s="356"/>
    </row>
    <row r="217" spans="1:12" x14ac:dyDescent="0.25">
      <c r="A217" s="355"/>
      <c r="B217" s="355"/>
      <c r="C217" s="355"/>
      <c r="D217" s="355"/>
      <c r="E217" s="355"/>
      <c r="F217" s="355"/>
      <c r="G217" s="355"/>
      <c r="H217" s="355"/>
      <c r="I217" s="355"/>
      <c r="J217" s="355"/>
      <c r="K217" s="355"/>
      <c r="L217" s="355"/>
    </row>
  </sheetData>
  <mergeCells count="90">
    <mergeCell ref="H3:L3"/>
    <mergeCell ref="L59:L61"/>
    <mergeCell ref="L62:L69"/>
    <mergeCell ref="K59:K61"/>
    <mergeCell ref="K62:K69"/>
    <mergeCell ref="A4:L4"/>
    <mergeCell ref="K34:K38"/>
    <mergeCell ref="L34:L38"/>
    <mergeCell ref="B34:B35"/>
    <mergeCell ref="B36:B37"/>
    <mergeCell ref="B40:B41"/>
    <mergeCell ref="A60:A61"/>
    <mergeCell ref="K90:K91"/>
    <mergeCell ref="K92:K93"/>
    <mergeCell ref="A64:A69"/>
    <mergeCell ref="C175:L175"/>
    <mergeCell ref="C172:L172"/>
    <mergeCell ref="K97:K100"/>
    <mergeCell ref="K101:K105"/>
    <mergeCell ref="K107:K123"/>
    <mergeCell ref="K124:K133"/>
    <mergeCell ref="K163:K165"/>
    <mergeCell ref="K14:K15"/>
    <mergeCell ref="K167:K171"/>
    <mergeCell ref="L167:L169"/>
    <mergeCell ref="K39:K41"/>
    <mergeCell ref="L39:L41"/>
    <mergeCell ref="C33:L33"/>
    <mergeCell ref="L71:L73"/>
    <mergeCell ref="D116:D120"/>
    <mergeCell ref="D121:D123"/>
    <mergeCell ref="K87:K89"/>
    <mergeCell ref="C106:L106"/>
    <mergeCell ref="D6:D7"/>
    <mergeCell ref="C9:L9"/>
    <mergeCell ref="A217:L217"/>
    <mergeCell ref="A216:L216"/>
    <mergeCell ref="A215:L215"/>
    <mergeCell ref="C203:L203"/>
    <mergeCell ref="E178:E179"/>
    <mergeCell ref="F178:F179"/>
    <mergeCell ref="E180:E192"/>
    <mergeCell ref="F180:F192"/>
    <mergeCell ref="K178:K192"/>
    <mergeCell ref="A178:A192"/>
    <mergeCell ref="J206:L206"/>
    <mergeCell ref="J207:L207"/>
    <mergeCell ref="L90:L91"/>
    <mergeCell ref="C14:C15"/>
    <mergeCell ref="D124:D133"/>
    <mergeCell ref="K71:K73"/>
    <mergeCell ref="K75:K76"/>
    <mergeCell ref="E10:E12"/>
    <mergeCell ref="A6:A7"/>
    <mergeCell ref="J6:J7"/>
    <mergeCell ref="L6:L7"/>
    <mergeCell ref="B6:B7"/>
    <mergeCell ref="G6:G7"/>
    <mergeCell ref="H6:H7"/>
    <mergeCell ref="I6:I7"/>
    <mergeCell ref="K6:K7"/>
    <mergeCell ref="E6:E7"/>
    <mergeCell ref="F6:F7"/>
    <mergeCell ref="C6:C7"/>
    <mergeCell ref="A34:A41"/>
    <mergeCell ref="A46:A54"/>
    <mergeCell ref="K46:K54"/>
    <mergeCell ref="L46:L54"/>
    <mergeCell ref="K144:K162"/>
    <mergeCell ref="A42:A45"/>
    <mergeCell ref="K42:K45"/>
    <mergeCell ref="L42:L45"/>
    <mergeCell ref="D107:D115"/>
    <mergeCell ref="A71:A73"/>
    <mergeCell ref="C134:L134"/>
    <mergeCell ref="C143:L143"/>
    <mergeCell ref="C77:L77"/>
    <mergeCell ref="C86:L86"/>
    <mergeCell ref="C96:L96"/>
    <mergeCell ref="L57:L58"/>
    <mergeCell ref="A163:A165"/>
    <mergeCell ref="K193:K196"/>
    <mergeCell ref="K197:K202"/>
    <mergeCell ref="A193:A196"/>
    <mergeCell ref="A197:A202"/>
    <mergeCell ref="E193:E196"/>
    <mergeCell ref="F193:F196"/>
    <mergeCell ref="E197:E202"/>
    <mergeCell ref="F197:F202"/>
    <mergeCell ref="C166:L166"/>
  </mergeCells>
  <pageMargins left="0.31496062992125984" right="0.15748031496062992" top="0.39370078740157483" bottom="0.57999999999999996" header="0.15748031496062992" footer="0.15748031496062992"/>
  <pageSetup paperSize="9" scale="95" orientation="landscape" r:id="rId1"/>
  <headerFooter>
    <oddFooter>&amp;RTrang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0"/>
  <sheetViews>
    <sheetView workbookViewId="0">
      <selection activeCell="F10" sqref="F10:F30"/>
    </sheetView>
  </sheetViews>
  <sheetFormatPr defaultRowHeight="15" x14ac:dyDescent="0.25"/>
  <cols>
    <col min="1" max="2" width="10.7109375" style="9" customWidth="1"/>
    <col min="3" max="3" width="10.5703125" bestFit="1" customWidth="1"/>
  </cols>
  <sheetData>
    <row r="2" spans="1:6" x14ac:dyDescent="0.25">
      <c r="A2"/>
      <c r="B2"/>
    </row>
    <row r="3" spans="1:6" x14ac:dyDescent="0.25">
      <c r="A3"/>
      <c r="B3"/>
    </row>
    <row r="5" spans="1:6" x14ac:dyDescent="0.25">
      <c r="A5" s="381" t="s">
        <v>8</v>
      </c>
      <c r="B5" s="381" t="s">
        <v>8</v>
      </c>
    </row>
    <row r="6" spans="1:6" x14ac:dyDescent="0.25">
      <c r="A6" s="381"/>
      <c r="B6" s="381"/>
    </row>
    <row r="7" spans="1:6" x14ac:dyDescent="0.25">
      <c r="A7" s="3">
        <v>-8</v>
      </c>
      <c r="B7" s="3">
        <v>-8</v>
      </c>
    </row>
    <row r="8" spans="1:6" x14ac:dyDescent="0.25">
      <c r="A8"/>
      <c r="B8"/>
    </row>
    <row r="9" spans="1:6" x14ac:dyDescent="0.25">
      <c r="A9" s="34"/>
      <c r="B9" s="26"/>
    </row>
    <row r="10" spans="1:6" x14ac:dyDescent="0.25">
      <c r="A10" s="35">
        <v>8000</v>
      </c>
      <c r="B10" s="18">
        <v>8000</v>
      </c>
      <c r="C10" s="58">
        <f>SUM(A10:B10)</f>
        <v>16000</v>
      </c>
      <c r="D10" s="58">
        <f>C10/2</f>
        <v>8000</v>
      </c>
      <c r="F10">
        <v>8000</v>
      </c>
    </row>
    <row r="11" spans="1:6" x14ac:dyDescent="0.25">
      <c r="A11" s="35">
        <v>11000</v>
      </c>
      <c r="B11" s="18">
        <v>11000</v>
      </c>
      <c r="C11" s="58">
        <f t="shared" ref="C11:C30" si="0">SUM(A11:B11)</f>
        <v>22000</v>
      </c>
      <c r="D11" s="58">
        <f t="shared" ref="D11:D30" si="1">C11/2</f>
        <v>11000</v>
      </c>
      <c r="F11">
        <v>11000</v>
      </c>
    </row>
    <row r="12" spans="1:6" x14ac:dyDescent="0.25">
      <c r="A12" s="35">
        <v>17000</v>
      </c>
      <c r="B12" s="20">
        <v>17000</v>
      </c>
      <c r="C12" s="58">
        <f t="shared" si="0"/>
        <v>34000</v>
      </c>
      <c r="D12" s="58">
        <f t="shared" si="1"/>
        <v>17000</v>
      </c>
      <c r="F12">
        <v>17000</v>
      </c>
    </row>
    <row r="13" spans="1:6" x14ac:dyDescent="0.25">
      <c r="A13" s="35">
        <v>48500</v>
      </c>
      <c r="B13" s="20">
        <v>52000</v>
      </c>
      <c r="C13" s="58">
        <f t="shared" si="0"/>
        <v>100500</v>
      </c>
      <c r="D13" s="58">
        <f t="shared" si="1"/>
        <v>50250</v>
      </c>
      <c r="F13">
        <v>50250</v>
      </c>
    </row>
    <row r="14" spans="1:6" x14ac:dyDescent="0.25">
      <c r="A14" s="35">
        <v>85000</v>
      </c>
      <c r="B14" s="20">
        <v>90000</v>
      </c>
      <c r="C14" s="58">
        <f t="shared" si="0"/>
        <v>175000</v>
      </c>
      <c r="D14" s="58">
        <f t="shared" si="1"/>
        <v>87500</v>
      </c>
      <c r="F14">
        <v>87500</v>
      </c>
    </row>
    <row r="15" spans="1:6" x14ac:dyDescent="0.25">
      <c r="A15" s="35">
        <v>230000</v>
      </c>
      <c r="B15" s="20">
        <v>230000</v>
      </c>
      <c r="C15" s="58">
        <f t="shared" si="0"/>
        <v>460000</v>
      </c>
      <c r="D15" s="58">
        <f t="shared" si="1"/>
        <v>230000</v>
      </c>
      <c r="F15">
        <v>230000</v>
      </c>
    </row>
    <row r="16" spans="1:6" x14ac:dyDescent="0.25">
      <c r="A16" s="35">
        <v>210000</v>
      </c>
      <c r="B16" s="20">
        <v>220000</v>
      </c>
      <c r="C16" s="58">
        <f t="shared" si="0"/>
        <v>430000</v>
      </c>
      <c r="D16" s="58">
        <f t="shared" si="1"/>
        <v>215000</v>
      </c>
      <c r="F16">
        <v>215000</v>
      </c>
    </row>
    <row r="17" spans="1:6" x14ac:dyDescent="0.25">
      <c r="A17" s="35">
        <v>115000</v>
      </c>
      <c r="B17" s="20">
        <v>115000</v>
      </c>
      <c r="C17" s="58">
        <f t="shared" si="0"/>
        <v>230000</v>
      </c>
      <c r="D17" s="58">
        <f t="shared" si="1"/>
        <v>115000</v>
      </c>
      <c r="F17">
        <v>115000</v>
      </c>
    </row>
    <row r="18" spans="1:6" x14ac:dyDescent="0.25">
      <c r="A18" s="35">
        <v>64000</v>
      </c>
      <c r="B18" s="20">
        <v>60000</v>
      </c>
      <c r="C18" s="58">
        <f t="shared" si="0"/>
        <v>124000</v>
      </c>
      <c r="D18" s="58">
        <f t="shared" si="1"/>
        <v>62000</v>
      </c>
      <c r="F18">
        <v>62000</v>
      </c>
    </row>
    <row r="19" spans="1:6" x14ac:dyDescent="0.25">
      <c r="A19" s="35">
        <v>130000</v>
      </c>
      <c r="B19" s="20">
        <v>130000</v>
      </c>
      <c r="C19" s="58">
        <f t="shared" si="0"/>
        <v>260000</v>
      </c>
      <c r="D19" s="58">
        <f t="shared" si="1"/>
        <v>130000</v>
      </c>
      <c r="F19">
        <v>130000</v>
      </c>
    </row>
    <row r="20" spans="1:6" x14ac:dyDescent="0.25">
      <c r="A20" s="35">
        <v>125000</v>
      </c>
      <c r="B20" s="20">
        <v>125000</v>
      </c>
      <c r="C20" s="58">
        <f t="shared" si="0"/>
        <v>250000</v>
      </c>
      <c r="D20" s="58">
        <f t="shared" si="1"/>
        <v>125000</v>
      </c>
      <c r="F20">
        <v>125000</v>
      </c>
    </row>
    <row r="21" spans="1:6" x14ac:dyDescent="0.25">
      <c r="A21" s="35">
        <v>61000</v>
      </c>
      <c r="B21" s="20">
        <v>70000</v>
      </c>
      <c r="C21" s="58">
        <f t="shared" si="0"/>
        <v>131000</v>
      </c>
      <c r="D21" s="58">
        <f t="shared" si="1"/>
        <v>65500</v>
      </c>
      <c r="F21">
        <v>65500</v>
      </c>
    </row>
    <row r="22" spans="1:6" x14ac:dyDescent="0.25">
      <c r="A22" s="35">
        <v>200000</v>
      </c>
      <c r="B22" s="20">
        <v>200000</v>
      </c>
      <c r="C22" s="58">
        <f t="shared" si="0"/>
        <v>400000</v>
      </c>
      <c r="D22" s="58">
        <f t="shared" si="1"/>
        <v>200000</v>
      </c>
      <c r="F22">
        <v>200000</v>
      </c>
    </row>
    <row r="23" spans="1:6" x14ac:dyDescent="0.25">
      <c r="A23" s="35">
        <v>15000</v>
      </c>
      <c r="B23" s="20">
        <v>15000</v>
      </c>
      <c r="C23" s="58">
        <f t="shared" si="0"/>
        <v>30000</v>
      </c>
      <c r="D23" s="58">
        <f t="shared" si="1"/>
        <v>15000</v>
      </c>
      <c r="F23">
        <v>15000</v>
      </c>
    </row>
    <row r="24" spans="1:6" x14ac:dyDescent="0.25">
      <c r="A24" s="35">
        <v>20000</v>
      </c>
      <c r="B24" s="20">
        <v>17000</v>
      </c>
      <c r="C24" s="58">
        <f t="shared" si="0"/>
        <v>37000</v>
      </c>
      <c r="D24" s="58">
        <f t="shared" si="1"/>
        <v>18500</v>
      </c>
      <c r="F24">
        <v>18500</v>
      </c>
    </row>
    <row r="25" spans="1:6" x14ac:dyDescent="0.25">
      <c r="A25" s="35">
        <v>20000</v>
      </c>
      <c r="B25" s="20">
        <v>20000</v>
      </c>
      <c r="C25" s="58">
        <f t="shared" si="0"/>
        <v>40000</v>
      </c>
      <c r="D25" s="58">
        <f t="shared" si="1"/>
        <v>20000</v>
      </c>
      <c r="F25">
        <v>20000</v>
      </c>
    </row>
    <row r="26" spans="1:6" x14ac:dyDescent="0.25">
      <c r="A26" s="35">
        <v>25000</v>
      </c>
      <c r="B26" s="20">
        <v>25000</v>
      </c>
      <c r="C26" s="58">
        <f t="shared" si="0"/>
        <v>50000</v>
      </c>
      <c r="D26" s="58">
        <f t="shared" si="1"/>
        <v>25000</v>
      </c>
      <c r="F26">
        <v>25000</v>
      </c>
    </row>
    <row r="27" spans="1:6" x14ac:dyDescent="0.25">
      <c r="A27" s="35">
        <v>4000</v>
      </c>
      <c r="B27" s="20">
        <v>4000</v>
      </c>
      <c r="C27" s="58">
        <f t="shared" si="0"/>
        <v>8000</v>
      </c>
      <c r="D27" s="58">
        <f t="shared" si="1"/>
        <v>4000</v>
      </c>
      <c r="F27">
        <v>4000</v>
      </c>
    </row>
    <row r="28" spans="1:6" x14ac:dyDescent="0.25">
      <c r="A28" s="35">
        <v>37000</v>
      </c>
      <c r="B28" s="20">
        <v>37000</v>
      </c>
      <c r="C28" s="58">
        <f t="shared" si="0"/>
        <v>74000</v>
      </c>
      <c r="D28" s="58">
        <f t="shared" si="1"/>
        <v>37000</v>
      </c>
      <c r="F28">
        <v>37000</v>
      </c>
    </row>
    <row r="29" spans="1:6" x14ac:dyDescent="0.25">
      <c r="A29" s="35">
        <v>21000</v>
      </c>
      <c r="B29" s="20">
        <v>21000</v>
      </c>
      <c r="C29" s="58">
        <f t="shared" si="0"/>
        <v>42000</v>
      </c>
      <c r="D29" s="58">
        <f t="shared" si="1"/>
        <v>21000</v>
      </c>
      <c r="F29">
        <v>21000</v>
      </c>
    </row>
    <row r="30" spans="1:6" x14ac:dyDescent="0.25">
      <c r="A30" s="36">
        <v>220000</v>
      </c>
      <c r="B30" s="21">
        <v>100000</v>
      </c>
      <c r="C30" s="58">
        <f t="shared" si="0"/>
        <v>320000</v>
      </c>
      <c r="D30" s="58">
        <f t="shared" si="1"/>
        <v>160000</v>
      </c>
      <c r="F30">
        <v>160000</v>
      </c>
    </row>
    <row r="31" spans="1:6" x14ac:dyDescent="0.25">
      <c r="A31"/>
      <c r="B31"/>
    </row>
    <row r="32" spans="1:6" x14ac:dyDescent="0.25">
      <c r="A32" s="37">
        <v>12500</v>
      </c>
      <c r="B32" s="20">
        <v>12000</v>
      </c>
    </row>
    <row r="33" spans="1:2" x14ac:dyDescent="0.25">
      <c r="A33" s="37">
        <v>13000</v>
      </c>
      <c r="B33" s="20">
        <v>12500</v>
      </c>
    </row>
    <row r="34" spans="1:2" x14ac:dyDescent="0.25">
      <c r="A34" s="37">
        <v>12000</v>
      </c>
      <c r="B34" s="20">
        <v>12500</v>
      </c>
    </row>
    <row r="35" spans="1:2" x14ac:dyDescent="0.25">
      <c r="A35" s="37">
        <v>12000</v>
      </c>
      <c r="B35" s="20">
        <v>12500</v>
      </c>
    </row>
    <row r="36" spans="1:2" x14ac:dyDescent="0.25">
      <c r="A36" s="38"/>
      <c r="B36" s="20">
        <v>12000</v>
      </c>
    </row>
    <row r="37" spans="1:2" x14ac:dyDescent="0.25">
      <c r="A37" s="37">
        <v>10000</v>
      </c>
      <c r="B37" s="20">
        <v>10000</v>
      </c>
    </row>
    <row r="38" spans="1:2" x14ac:dyDescent="0.25">
      <c r="A38" s="20">
        <v>80000</v>
      </c>
      <c r="B38" s="20">
        <v>80000</v>
      </c>
    </row>
    <row r="39" spans="1:2" x14ac:dyDescent="0.25">
      <c r="A39" s="20">
        <v>85000</v>
      </c>
      <c r="B39" s="20">
        <v>85000</v>
      </c>
    </row>
    <row r="40" spans="1:2" x14ac:dyDescent="0.25">
      <c r="A40" s="20">
        <v>75000</v>
      </c>
      <c r="B40" s="20">
        <v>75000</v>
      </c>
    </row>
    <row r="41" spans="1:2" x14ac:dyDescent="0.25">
      <c r="A41" s="20">
        <v>80000</v>
      </c>
      <c r="B41" s="20">
        <v>80000</v>
      </c>
    </row>
    <row r="42" spans="1:2" x14ac:dyDescent="0.25">
      <c r="A42" s="20">
        <v>100000</v>
      </c>
      <c r="B42" s="20">
        <v>100000</v>
      </c>
    </row>
    <row r="43" spans="1:2" x14ac:dyDescent="0.25">
      <c r="A43" s="20">
        <v>110000</v>
      </c>
      <c r="B43" s="20">
        <v>110000</v>
      </c>
    </row>
    <row r="44" spans="1:2" x14ac:dyDescent="0.25">
      <c r="A44" s="22">
        <v>80000</v>
      </c>
      <c r="B44" s="22">
        <v>80000</v>
      </c>
    </row>
    <row r="45" spans="1:2" x14ac:dyDescent="0.25">
      <c r="A45" s="22">
        <v>150000</v>
      </c>
      <c r="B45" s="22">
        <v>150000</v>
      </c>
    </row>
    <row r="46" spans="1:2" x14ac:dyDescent="0.25">
      <c r="A46" s="22">
        <v>140000</v>
      </c>
      <c r="B46" s="22">
        <v>140000</v>
      </c>
    </row>
    <row r="47" spans="1:2" x14ac:dyDescent="0.25">
      <c r="A47" s="22">
        <v>150000</v>
      </c>
      <c r="B47" s="22">
        <v>150000</v>
      </c>
    </row>
    <row r="48" spans="1:2" x14ac:dyDescent="0.25">
      <c r="A48" s="22">
        <v>100000</v>
      </c>
      <c r="B48" s="22">
        <v>100000</v>
      </c>
    </row>
    <row r="49" spans="1:2" x14ac:dyDescent="0.25">
      <c r="A49" s="22">
        <v>120000</v>
      </c>
      <c r="B49" s="22">
        <v>120000</v>
      </c>
    </row>
    <row r="50" spans="1:2" x14ac:dyDescent="0.25">
      <c r="A50" s="22">
        <v>130000</v>
      </c>
      <c r="B50" s="22">
        <v>130000</v>
      </c>
    </row>
    <row r="51" spans="1:2" x14ac:dyDescent="0.25">
      <c r="A51" s="22">
        <v>45000</v>
      </c>
      <c r="B51" s="22">
        <v>45000</v>
      </c>
    </row>
    <row r="52" spans="1:2" x14ac:dyDescent="0.25">
      <c r="A52" s="22">
        <v>75000</v>
      </c>
      <c r="B52" s="22">
        <v>75000</v>
      </c>
    </row>
    <row r="53" spans="1:2" x14ac:dyDescent="0.25">
      <c r="A53" s="22">
        <v>40000</v>
      </c>
      <c r="B53" s="22">
        <v>40000</v>
      </c>
    </row>
    <row r="54" spans="1:2" x14ac:dyDescent="0.25">
      <c r="A54" s="22">
        <v>75000</v>
      </c>
      <c r="B54" s="22">
        <v>75000</v>
      </c>
    </row>
    <row r="55" spans="1:2" x14ac:dyDescent="0.25">
      <c r="A55" s="22">
        <v>75000</v>
      </c>
      <c r="B55" s="22">
        <v>75000</v>
      </c>
    </row>
    <row r="56" spans="1:2" x14ac:dyDescent="0.25">
      <c r="A56" s="22">
        <v>20000</v>
      </c>
      <c r="B56" s="22">
        <v>20000</v>
      </c>
    </row>
    <row r="57" spans="1:2" x14ac:dyDescent="0.25">
      <c r="A57" s="22">
        <v>33000</v>
      </c>
      <c r="B57" s="22">
        <v>33000</v>
      </c>
    </row>
    <row r="58" spans="1:2" x14ac:dyDescent="0.25">
      <c r="A58" s="22">
        <v>50000</v>
      </c>
      <c r="B58" s="22">
        <v>50000</v>
      </c>
    </row>
    <row r="59" spans="1:2" x14ac:dyDescent="0.25">
      <c r="A59" s="22">
        <v>30000</v>
      </c>
      <c r="B59" s="22">
        <v>30000</v>
      </c>
    </row>
    <row r="60" spans="1:2" x14ac:dyDescent="0.25">
      <c r="A60" s="22">
        <v>50000</v>
      </c>
      <c r="B60" s="22">
        <v>50000</v>
      </c>
    </row>
    <row r="61" spans="1:2" x14ac:dyDescent="0.25">
      <c r="A61" s="22">
        <v>70000</v>
      </c>
      <c r="B61" s="22">
        <v>70000</v>
      </c>
    </row>
    <row r="62" spans="1:2" x14ac:dyDescent="0.25">
      <c r="A62" s="22">
        <v>72500</v>
      </c>
      <c r="B62" s="22">
        <v>72500</v>
      </c>
    </row>
    <row r="63" spans="1:2" x14ac:dyDescent="0.25">
      <c r="A63" s="22">
        <v>72500</v>
      </c>
      <c r="B63" s="22">
        <v>72500</v>
      </c>
    </row>
    <row r="64" spans="1:2" x14ac:dyDescent="0.25">
      <c r="A64" s="22">
        <v>47500</v>
      </c>
      <c r="B64" s="22">
        <v>47500</v>
      </c>
    </row>
    <row r="65" spans="1:2" x14ac:dyDescent="0.25">
      <c r="A65" s="22">
        <v>25000</v>
      </c>
      <c r="B65" s="22">
        <v>25000</v>
      </c>
    </row>
    <row r="66" spans="1:2" x14ac:dyDescent="0.25">
      <c r="A66" s="22">
        <v>66500</v>
      </c>
      <c r="B66" s="22">
        <v>66500</v>
      </c>
    </row>
    <row r="67" spans="1:2" x14ac:dyDescent="0.25">
      <c r="A67" s="22">
        <v>385000</v>
      </c>
      <c r="B67" s="22">
        <v>385000</v>
      </c>
    </row>
    <row r="68" spans="1:2" x14ac:dyDescent="0.25">
      <c r="A68" s="19">
        <v>560000</v>
      </c>
      <c r="B68" s="19">
        <v>560000</v>
      </c>
    </row>
    <row r="69" spans="1:2" x14ac:dyDescent="0.25">
      <c r="A69"/>
      <c r="B69"/>
    </row>
    <row r="70" spans="1:2" x14ac:dyDescent="0.25">
      <c r="A70" s="39">
        <v>5000</v>
      </c>
      <c r="B70" s="26">
        <v>5000</v>
      </c>
    </row>
    <row r="71" spans="1:2" x14ac:dyDescent="0.25">
      <c r="A71" s="37">
        <v>116000</v>
      </c>
      <c r="B71" s="20">
        <v>116000</v>
      </c>
    </row>
    <row r="72" spans="1:2" x14ac:dyDescent="0.25">
      <c r="A72" s="38"/>
      <c r="B72" s="30">
        <v>185000</v>
      </c>
    </row>
    <row r="73" spans="1:2" x14ac:dyDescent="0.25">
      <c r="A73" s="40">
        <v>180000</v>
      </c>
      <c r="B73" s="21">
        <v>230000</v>
      </c>
    </row>
    <row r="74" spans="1:2" x14ac:dyDescent="0.25">
      <c r="A74" s="40">
        <v>185000</v>
      </c>
      <c r="B74"/>
    </row>
    <row r="75" spans="1:2" x14ac:dyDescent="0.25">
      <c r="A75" s="41"/>
      <c r="B75" s="26">
        <v>83000</v>
      </c>
    </row>
    <row r="76" spans="1:2" x14ac:dyDescent="0.25">
      <c r="A76" s="42">
        <v>233000</v>
      </c>
      <c r="B76" s="25">
        <v>15000</v>
      </c>
    </row>
    <row r="77" spans="1:2" x14ac:dyDescent="0.25">
      <c r="A77" s="43">
        <v>330000</v>
      </c>
      <c r="B77" s="25">
        <v>15000</v>
      </c>
    </row>
    <row r="78" spans="1:2" x14ac:dyDescent="0.25">
      <c r="A78"/>
      <c r="B78" s="25">
        <v>14700</v>
      </c>
    </row>
    <row r="79" spans="1:2" x14ac:dyDescent="0.25">
      <c r="A79" s="39">
        <v>83000</v>
      </c>
      <c r="B79" s="25">
        <v>14500</v>
      </c>
    </row>
    <row r="80" spans="1:2" x14ac:dyDescent="0.25">
      <c r="A80" s="25">
        <v>15000</v>
      </c>
      <c r="B80" s="25">
        <v>14500</v>
      </c>
    </row>
    <row r="81" spans="1:2" x14ac:dyDescent="0.25">
      <c r="A81" s="25">
        <v>390000</v>
      </c>
      <c r="B81" s="25">
        <v>14500</v>
      </c>
    </row>
    <row r="82" spans="1:2" x14ac:dyDescent="0.25">
      <c r="A82" s="25">
        <v>390000</v>
      </c>
      <c r="B82" s="25">
        <v>14500</v>
      </c>
    </row>
    <row r="83" spans="1:2" x14ac:dyDescent="0.25">
      <c r="A83" s="25">
        <v>290000</v>
      </c>
      <c r="B83" s="25">
        <v>14500</v>
      </c>
    </row>
    <row r="84" spans="1:2" x14ac:dyDescent="0.25">
      <c r="A84" s="25">
        <v>900</v>
      </c>
      <c r="B84" s="25">
        <v>14500</v>
      </c>
    </row>
    <row r="85" spans="1:2" x14ac:dyDescent="0.25">
      <c r="A85" s="25">
        <v>30800</v>
      </c>
      <c r="B85" s="25">
        <v>14500</v>
      </c>
    </row>
    <row r="86" spans="1:2" x14ac:dyDescent="0.25">
      <c r="A86" s="25">
        <v>349000</v>
      </c>
      <c r="B86" s="25">
        <v>390000</v>
      </c>
    </row>
    <row r="87" spans="1:2" x14ac:dyDescent="0.25">
      <c r="A87" s="44">
        <v>7300</v>
      </c>
      <c r="B87" s="25">
        <v>390000</v>
      </c>
    </row>
    <row r="88" spans="1:2" x14ac:dyDescent="0.25">
      <c r="A88"/>
      <c r="B88" s="25">
        <v>290000</v>
      </c>
    </row>
    <row r="89" spans="1:2" x14ac:dyDescent="0.25">
      <c r="A89" s="45">
        <v>700</v>
      </c>
      <c r="B89" s="25">
        <v>900</v>
      </c>
    </row>
    <row r="90" spans="1:2" x14ac:dyDescent="0.25">
      <c r="A90" s="46">
        <v>5000</v>
      </c>
      <c r="B90" s="25">
        <v>30800</v>
      </c>
    </row>
    <row r="91" spans="1:2" x14ac:dyDescent="0.25">
      <c r="A91" s="47">
        <v>250</v>
      </c>
      <c r="B91" s="25">
        <v>332000</v>
      </c>
    </row>
    <row r="92" spans="1:2" x14ac:dyDescent="0.25">
      <c r="A92" s="46">
        <v>1000</v>
      </c>
      <c r="B92" s="21">
        <v>7300</v>
      </c>
    </row>
    <row r="93" spans="1:2" x14ac:dyDescent="0.25">
      <c r="A93" s="47">
        <v>500</v>
      </c>
      <c r="B93"/>
    </row>
    <row r="94" spans="1:2" x14ac:dyDescent="0.25">
      <c r="A94" s="47">
        <v>700</v>
      </c>
      <c r="B94" s="26">
        <v>700</v>
      </c>
    </row>
    <row r="95" spans="1:2" x14ac:dyDescent="0.25">
      <c r="A95" s="47">
        <v>620</v>
      </c>
      <c r="B95" s="25">
        <v>2036</v>
      </c>
    </row>
    <row r="96" spans="1:2" x14ac:dyDescent="0.25">
      <c r="A96" s="47">
        <v>600</v>
      </c>
      <c r="B96" s="25">
        <v>450</v>
      </c>
    </row>
    <row r="97" spans="1:2" x14ac:dyDescent="0.25">
      <c r="A97" s="48">
        <v>840</v>
      </c>
      <c r="B97" s="25">
        <v>1500</v>
      </c>
    </row>
    <row r="98" spans="1:2" x14ac:dyDescent="0.25">
      <c r="A98"/>
      <c r="B98" s="25">
        <v>1000</v>
      </c>
    </row>
    <row r="99" spans="1:2" x14ac:dyDescent="0.25">
      <c r="A99" s="49">
        <f>32600</f>
        <v>32600</v>
      </c>
      <c r="B99" s="25">
        <v>1360</v>
      </c>
    </row>
    <row r="100" spans="1:2" x14ac:dyDescent="0.25">
      <c r="A100" s="24">
        <f>166850</f>
        <v>166850</v>
      </c>
      <c r="B100" s="25">
        <v>620</v>
      </c>
    </row>
    <row r="101" spans="1:2" x14ac:dyDescent="0.25">
      <c r="A101" s="24">
        <f>49000</f>
        <v>49000</v>
      </c>
      <c r="B101" s="25">
        <v>900</v>
      </c>
    </row>
    <row r="102" spans="1:2" x14ac:dyDescent="0.25">
      <c r="A102" s="24">
        <f>69000</f>
        <v>69000</v>
      </c>
      <c r="B102" s="21">
        <v>840</v>
      </c>
    </row>
    <row r="103" spans="1:2" x14ac:dyDescent="0.25">
      <c r="A103" s="24">
        <f>42400</f>
        <v>42400</v>
      </c>
      <c r="B103"/>
    </row>
    <row r="104" spans="1:2" x14ac:dyDescent="0.25">
      <c r="A104" s="24">
        <f>45900</f>
        <v>45900</v>
      </c>
      <c r="B104" s="23">
        <f>32600</f>
        <v>32600</v>
      </c>
    </row>
    <row r="105" spans="1:2" x14ac:dyDescent="0.25">
      <c r="A105" s="24">
        <f>231000</f>
        <v>231000</v>
      </c>
      <c r="B105" s="24">
        <f>166850</f>
        <v>166850</v>
      </c>
    </row>
    <row r="106" spans="1:2" x14ac:dyDescent="0.25">
      <c r="A106" s="24">
        <v>324000</v>
      </c>
      <c r="B106" s="24">
        <f>49000</f>
        <v>49000</v>
      </c>
    </row>
    <row r="107" spans="1:2" x14ac:dyDescent="0.25">
      <c r="A107" s="24">
        <f>81800</f>
        <v>81800</v>
      </c>
      <c r="B107" s="24">
        <f>69000</f>
        <v>69000</v>
      </c>
    </row>
    <row r="108" spans="1:2" x14ac:dyDescent="0.25">
      <c r="A108" s="24">
        <f>(33000+83000)/2</f>
        <v>58000</v>
      </c>
      <c r="B108" s="24">
        <f>42400</f>
        <v>42400</v>
      </c>
    </row>
    <row r="109" spans="1:2" x14ac:dyDescent="0.25">
      <c r="A109" s="24">
        <f>(178000+301100)/2</f>
        <v>239550</v>
      </c>
      <c r="B109" s="24">
        <f>45900</f>
        <v>45900</v>
      </c>
    </row>
    <row r="110" spans="1:2" x14ac:dyDescent="0.25">
      <c r="A110" s="24">
        <f>(42100+168000+155667)/3</f>
        <v>121922.33333333333</v>
      </c>
      <c r="B110" s="24">
        <f>231000</f>
        <v>231000</v>
      </c>
    </row>
    <row r="111" spans="1:2" x14ac:dyDescent="0.25">
      <c r="A111" s="24">
        <f>(64200+69000)/2</f>
        <v>66600</v>
      </c>
      <c r="B111" s="24">
        <v>324000</v>
      </c>
    </row>
    <row r="112" spans="1:2" x14ac:dyDescent="0.25">
      <c r="A112" s="24">
        <f>42900</f>
        <v>42900</v>
      </c>
      <c r="B112" s="24">
        <f>81800</f>
        <v>81800</v>
      </c>
    </row>
    <row r="113" spans="1:2" x14ac:dyDescent="0.25">
      <c r="A113" s="24">
        <f>32000</f>
        <v>32000</v>
      </c>
      <c r="B113" s="24">
        <f>(29600+79600)/2</f>
        <v>54600</v>
      </c>
    </row>
    <row r="114" spans="1:2" x14ac:dyDescent="0.25">
      <c r="A114" s="24">
        <v>240000</v>
      </c>
      <c r="B114" s="24">
        <f>(159100+301100)/2</f>
        <v>230100</v>
      </c>
    </row>
    <row r="115" spans="1:2" x14ac:dyDescent="0.25">
      <c r="A115" s="24">
        <v>333000</v>
      </c>
      <c r="B115" s="24">
        <f>(38000+168000+155667)/3</f>
        <v>120555.66666666667</v>
      </c>
    </row>
    <row r="116" spans="1:2" x14ac:dyDescent="0.25">
      <c r="A116" s="24">
        <v>71100</v>
      </c>
      <c r="B116" s="24">
        <f>(62000+69000)/2</f>
        <v>65500</v>
      </c>
    </row>
    <row r="117" spans="1:2" x14ac:dyDescent="0.25">
      <c r="A117" s="24">
        <v>100000</v>
      </c>
      <c r="B117" s="24">
        <f>42400</f>
        <v>42400</v>
      </c>
    </row>
    <row r="118" spans="1:2" x14ac:dyDescent="0.25">
      <c r="A118" s="24">
        <v>150000</v>
      </c>
      <c r="B118" s="24">
        <v>50000</v>
      </c>
    </row>
    <row r="119" spans="1:2" x14ac:dyDescent="0.25">
      <c r="A119" s="24">
        <v>120000</v>
      </c>
      <c r="B119" s="24">
        <v>231000</v>
      </c>
    </row>
    <row r="120" spans="1:2" x14ac:dyDescent="0.25">
      <c r="A120" s="24">
        <v>140000</v>
      </c>
      <c r="B120" s="23">
        <v>324000</v>
      </c>
    </row>
    <row r="121" spans="1:2" x14ac:dyDescent="0.25">
      <c r="A121" s="24">
        <v>45000</v>
      </c>
      <c r="B121" s="24">
        <v>70000</v>
      </c>
    </row>
    <row r="122" spans="1:2" x14ac:dyDescent="0.25">
      <c r="A122" s="24">
        <v>50000</v>
      </c>
      <c r="B122" s="24">
        <v>100000</v>
      </c>
    </row>
    <row r="123" spans="1:2" x14ac:dyDescent="0.25">
      <c r="A123" s="24">
        <v>250000</v>
      </c>
      <c r="B123" s="24">
        <v>100000</v>
      </c>
    </row>
    <row r="124" spans="1:2" x14ac:dyDescent="0.25">
      <c r="A124" s="24">
        <v>150000</v>
      </c>
      <c r="B124" s="24">
        <v>120000</v>
      </c>
    </row>
    <row r="125" spans="1:2" x14ac:dyDescent="0.25">
      <c r="A125" s="24">
        <v>100000</v>
      </c>
      <c r="B125" s="24">
        <v>140000</v>
      </c>
    </row>
    <row r="126" spans="1:2" x14ac:dyDescent="0.25">
      <c r="A126"/>
      <c r="B126" s="24">
        <v>45000</v>
      </c>
    </row>
    <row r="127" spans="1:2" x14ac:dyDescent="0.25">
      <c r="A127" s="28">
        <v>2000</v>
      </c>
      <c r="B127" s="24">
        <v>46000</v>
      </c>
    </row>
    <row r="128" spans="1:2" x14ac:dyDescent="0.25">
      <c r="A128" s="29">
        <v>5000</v>
      </c>
      <c r="B128" s="24">
        <v>250000</v>
      </c>
    </row>
    <row r="129" spans="1:2" x14ac:dyDescent="0.25">
      <c r="A129" s="29">
        <v>65000</v>
      </c>
      <c r="B129" s="24">
        <v>150000</v>
      </c>
    </row>
    <row r="130" spans="1:2" x14ac:dyDescent="0.25">
      <c r="A130" s="29">
        <v>17000</v>
      </c>
      <c r="B130" s="21">
        <v>100000</v>
      </c>
    </row>
    <row r="131" spans="1:2" x14ac:dyDescent="0.25">
      <c r="A131" s="29">
        <v>13000</v>
      </c>
      <c r="B131"/>
    </row>
    <row r="132" spans="1:2" x14ac:dyDescent="0.25">
      <c r="A132" s="24">
        <v>17210</v>
      </c>
      <c r="B132" s="24">
        <v>2000</v>
      </c>
    </row>
    <row r="133" spans="1:2" x14ac:dyDescent="0.25">
      <c r="A133" s="24">
        <v>18540</v>
      </c>
      <c r="B133" s="24">
        <v>5000</v>
      </c>
    </row>
    <row r="134" spans="1:2" x14ac:dyDescent="0.25">
      <c r="A134" s="27">
        <v>15860</v>
      </c>
      <c r="B134" s="24">
        <v>65000</v>
      </c>
    </row>
    <row r="135" spans="1:2" x14ac:dyDescent="0.25">
      <c r="A135"/>
      <c r="B135" s="24">
        <v>17000</v>
      </c>
    </row>
    <row r="136" spans="1:2" x14ac:dyDescent="0.25">
      <c r="A136" s="11"/>
      <c r="B136" s="24">
        <v>13000</v>
      </c>
    </row>
    <row r="137" spans="1:2" x14ac:dyDescent="0.25">
      <c r="A137" s="31">
        <v>60000</v>
      </c>
      <c r="B137" s="24">
        <v>16270</v>
      </c>
    </row>
    <row r="138" spans="1:2" x14ac:dyDescent="0.25">
      <c r="A138" s="31">
        <v>30000</v>
      </c>
      <c r="B138" s="24">
        <v>17600</v>
      </c>
    </row>
    <row r="139" spans="1:2" x14ac:dyDescent="0.25">
      <c r="A139" s="12"/>
      <c r="B139" s="27">
        <v>14900</v>
      </c>
    </row>
    <row r="140" spans="1:2" x14ac:dyDescent="0.25">
      <c r="A140" s="31">
        <v>65000</v>
      </c>
      <c r="B140"/>
    </row>
    <row r="141" spans="1:2" x14ac:dyDescent="0.25">
      <c r="A141" s="31">
        <v>35000</v>
      </c>
      <c r="B141" s="55"/>
    </row>
    <row r="142" spans="1:2" x14ac:dyDescent="0.25">
      <c r="A142" s="12"/>
      <c r="B142" s="31">
        <v>60000</v>
      </c>
    </row>
    <row r="143" spans="1:2" x14ac:dyDescent="0.25">
      <c r="A143" s="31">
        <v>70000</v>
      </c>
      <c r="B143" s="31">
        <v>30000</v>
      </c>
    </row>
    <row r="144" spans="1:2" x14ac:dyDescent="0.25">
      <c r="A144" s="31">
        <v>40000</v>
      </c>
      <c r="B144" s="12"/>
    </row>
    <row r="145" spans="1:2" x14ac:dyDescent="0.25">
      <c r="A145" s="17"/>
      <c r="B145" s="31">
        <v>65000</v>
      </c>
    </row>
    <row r="146" spans="1:2" x14ac:dyDescent="0.25">
      <c r="A146" s="50"/>
      <c r="B146" s="31">
        <v>35000</v>
      </c>
    </row>
    <row r="147" spans="1:2" x14ac:dyDescent="0.25">
      <c r="A147" s="31">
        <v>330000</v>
      </c>
      <c r="B147" s="12"/>
    </row>
    <row r="148" spans="1:2" x14ac:dyDescent="0.25">
      <c r="A148" s="31">
        <v>380000</v>
      </c>
      <c r="B148" s="31">
        <v>70000</v>
      </c>
    </row>
    <row r="149" spans="1:2" x14ac:dyDescent="0.25">
      <c r="A149" s="50"/>
      <c r="B149" s="31">
        <v>40000</v>
      </c>
    </row>
    <row r="150" spans="1:2" x14ac:dyDescent="0.25">
      <c r="A150" s="31">
        <v>330000</v>
      </c>
      <c r="B150" s="17"/>
    </row>
    <row r="151" spans="1:2" x14ac:dyDescent="0.25">
      <c r="A151" s="31">
        <v>380000</v>
      </c>
      <c r="B151" s="50"/>
    </row>
    <row r="152" spans="1:2" x14ac:dyDescent="0.25">
      <c r="A152" s="50"/>
      <c r="B152" s="31">
        <v>330000</v>
      </c>
    </row>
    <row r="153" spans="1:2" x14ac:dyDescent="0.25">
      <c r="A153" s="31">
        <v>330000</v>
      </c>
      <c r="B153" s="31">
        <v>380000</v>
      </c>
    </row>
    <row r="154" spans="1:2" x14ac:dyDescent="0.25">
      <c r="A154" s="31">
        <v>380000</v>
      </c>
      <c r="B154" s="50"/>
    </row>
    <row r="155" spans="1:2" x14ac:dyDescent="0.25">
      <c r="A155" s="13"/>
      <c r="B155" s="31">
        <v>330000</v>
      </c>
    </row>
    <row r="156" spans="1:2" x14ac:dyDescent="0.25">
      <c r="A156" s="31">
        <v>320000</v>
      </c>
      <c r="B156" s="31">
        <v>380000</v>
      </c>
    </row>
    <row r="157" spans="1:2" x14ac:dyDescent="0.25">
      <c r="A157" s="31">
        <v>380000</v>
      </c>
      <c r="B157" s="50"/>
    </row>
    <row r="158" spans="1:2" x14ac:dyDescent="0.25">
      <c r="A158"/>
      <c r="B158" s="31">
        <v>330000</v>
      </c>
    </row>
    <row r="159" spans="1:2" x14ac:dyDescent="0.25">
      <c r="A159" s="28"/>
      <c r="B159" s="31">
        <v>380000</v>
      </c>
    </row>
    <row r="160" spans="1:2" x14ac:dyDescent="0.25">
      <c r="A160" s="31">
        <v>1300000</v>
      </c>
      <c r="B160" s="12"/>
    </row>
    <row r="161" spans="1:2" x14ac:dyDescent="0.25">
      <c r="A161" s="31">
        <v>1350000</v>
      </c>
      <c r="B161" s="31">
        <v>320000</v>
      </c>
    </row>
    <row r="162" spans="1:2" x14ac:dyDescent="0.25">
      <c r="A162" s="31">
        <v>700000</v>
      </c>
      <c r="B162" s="31">
        <v>380000</v>
      </c>
    </row>
    <row r="163" spans="1:2" x14ac:dyDescent="0.25">
      <c r="A163" s="32">
        <v>250000</v>
      </c>
      <c r="B163"/>
    </row>
    <row r="164" spans="1:2" x14ac:dyDescent="0.25">
      <c r="A164"/>
      <c r="B164" s="8"/>
    </row>
    <row r="165" spans="1:2" x14ac:dyDescent="0.25">
      <c r="A165" s="33">
        <v>3630000</v>
      </c>
      <c r="B165" s="31">
        <v>692000</v>
      </c>
    </row>
    <row r="166" spans="1:2" x14ac:dyDescent="0.25">
      <c r="A166" s="32">
        <v>23250</v>
      </c>
      <c r="B166" s="32">
        <v>300000</v>
      </c>
    </row>
    <row r="167" spans="1:2" x14ac:dyDescent="0.25">
      <c r="A167"/>
      <c r="B167"/>
    </row>
    <row r="168" spans="1:2" x14ac:dyDescent="0.25">
      <c r="A168" s="54">
        <v>300000</v>
      </c>
      <c r="B168" s="33">
        <v>3715000</v>
      </c>
    </row>
    <row r="169" spans="1:2" x14ac:dyDescent="0.25">
      <c r="A169" s="31">
        <v>337000</v>
      </c>
      <c r="B169" s="32">
        <v>23060</v>
      </c>
    </row>
    <row r="170" spans="1:2" x14ac:dyDescent="0.25">
      <c r="A170" s="53"/>
      <c r="B170"/>
    </row>
    <row r="171" spans="1:2" x14ac:dyDescent="0.25">
      <c r="A171" s="31">
        <v>15000</v>
      </c>
      <c r="B171" s="33">
        <v>283000</v>
      </c>
    </row>
    <row r="172" spans="1:2" x14ac:dyDescent="0.25">
      <c r="A172" s="31">
        <v>15000</v>
      </c>
      <c r="B172" s="31">
        <v>320000</v>
      </c>
    </row>
    <row r="173" spans="1:2" x14ac:dyDescent="0.25">
      <c r="A173" s="31">
        <v>14700</v>
      </c>
      <c r="B173" s="16"/>
    </row>
    <row r="174" spans="1:2" x14ac:dyDescent="0.25">
      <c r="A174" s="31">
        <v>14500</v>
      </c>
      <c r="B174" s="31">
        <v>15000</v>
      </c>
    </row>
    <row r="175" spans="1:2" x14ac:dyDescent="0.25">
      <c r="A175" s="31">
        <v>14500</v>
      </c>
      <c r="B175" s="31">
        <v>15000</v>
      </c>
    </row>
    <row r="176" spans="1:2" x14ac:dyDescent="0.25">
      <c r="A176" s="31">
        <v>14500</v>
      </c>
      <c r="B176" s="31">
        <v>14700</v>
      </c>
    </row>
    <row r="177" spans="1:2" x14ac:dyDescent="0.25">
      <c r="A177" s="31">
        <v>14500</v>
      </c>
      <c r="B177" s="31">
        <v>14500</v>
      </c>
    </row>
    <row r="178" spans="1:2" x14ac:dyDescent="0.25">
      <c r="A178" s="31">
        <v>14500</v>
      </c>
      <c r="B178" s="31">
        <v>14500</v>
      </c>
    </row>
    <row r="179" spans="1:2" x14ac:dyDescent="0.25">
      <c r="A179" s="31">
        <v>14500</v>
      </c>
      <c r="B179" s="31">
        <v>14500</v>
      </c>
    </row>
    <row r="180" spans="1:2" x14ac:dyDescent="0.25">
      <c r="A180" s="31">
        <v>14500</v>
      </c>
      <c r="B180" s="31">
        <v>14500</v>
      </c>
    </row>
    <row r="181" spans="1:2" x14ac:dyDescent="0.25">
      <c r="A181" s="51">
        <v>16300</v>
      </c>
      <c r="B181" s="31">
        <v>14500</v>
      </c>
    </row>
    <row r="182" spans="1:2" x14ac:dyDescent="0.25">
      <c r="A182" s="51">
        <v>16300</v>
      </c>
      <c r="B182" s="31">
        <v>14500</v>
      </c>
    </row>
    <row r="183" spans="1:2" x14ac:dyDescent="0.25">
      <c r="A183" s="51">
        <v>112300</v>
      </c>
      <c r="B183" s="31">
        <v>14500</v>
      </c>
    </row>
    <row r="184" spans="1:2" x14ac:dyDescent="0.25">
      <c r="A184" s="51">
        <v>159400</v>
      </c>
      <c r="B184"/>
    </row>
    <row r="185" spans="1:2" x14ac:dyDescent="0.25">
      <c r="A185" s="51">
        <v>216800</v>
      </c>
      <c r="B185" s="6"/>
    </row>
    <row r="186" spans="1:2" x14ac:dyDescent="0.25">
      <c r="A186" s="51">
        <v>283400</v>
      </c>
      <c r="B186" s="14"/>
    </row>
    <row r="187" spans="1:2" x14ac:dyDescent="0.25">
      <c r="A187" s="51">
        <v>358600</v>
      </c>
      <c r="B187" s="56"/>
    </row>
    <row r="188" spans="1:2" x14ac:dyDescent="0.25">
      <c r="A188" s="51">
        <v>442600</v>
      </c>
      <c r="B188" s="57"/>
    </row>
    <row r="189" spans="1:2" x14ac:dyDescent="0.25">
      <c r="A189" s="51">
        <v>535400</v>
      </c>
      <c r="B189" s="57"/>
    </row>
    <row r="190" spans="1:2" x14ac:dyDescent="0.25">
      <c r="A190" s="51">
        <v>697100</v>
      </c>
      <c r="B190" s="57"/>
    </row>
    <row r="191" spans="1:2" x14ac:dyDescent="0.25">
      <c r="A191" s="51">
        <v>237300</v>
      </c>
      <c r="B191" s="57"/>
    </row>
    <row r="192" spans="1:2" x14ac:dyDescent="0.25">
      <c r="A192" s="51">
        <v>307400</v>
      </c>
      <c r="B192" s="57"/>
    </row>
    <row r="193" spans="1:2" x14ac:dyDescent="0.25">
      <c r="A193" s="51">
        <v>388900</v>
      </c>
      <c r="B193" s="57"/>
    </row>
    <row r="194" spans="1:2" x14ac:dyDescent="0.25">
      <c r="A194" s="51">
        <v>486900</v>
      </c>
      <c r="B194" s="57"/>
    </row>
    <row r="195" spans="1:2" x14ac:dyDescent="0.25">
      <c r="A195" s="52">
        <v>588500</v>
      </c>
      <c r="B195" s="57"/>
    </row>
    <row r="196" spans="1:2" x14ac:dyDescent="0.25">
      <c r="A196"/>
      <c r="B196" s="57"/>
    </row>
    <row r="197" spans="1:2" x14ac:dyDescent="0.25">
      <c r="A197" s="6"/>
      <c r="B197" s="57"/>
    </row>
    <row r="198" spans="1:2" x14ac:dyDescent="0.25">
      <c r="A198" s="14"/>
      <c r="B198" s="57"/>
    </row>
    <row r="199" spans="1:2" x14ac:dyDescent="0.25">
      <c r="A199"/>
    </row>
    <row r="200" spans="1:2" x14ac:dyDescent="0.25">
      <c r="A200"/>
    </row>
    <row r="201" spans="1:2" x14ac:dyDescent="0.25">
      <c r="A201"/>
    </row>
    <row r="202" spans="1:2" x14ac:dyDescent="0.25">
      <c r="A202"/>
    </row>
    <row r="203" spans="1:2" x14ac:dyDescent="0.25">
      <c r="A203"/>
    </row>
    <row r="204" spans="1:2" x14ac:dyDescent="0.25">
      <c r="A204"/>
    </row>
    <row r="205" spans="1:2" x14ac:dyDescent="0.25">
      <c r="A205"/>
    </row>
    <row r="206" spans="1:2" x14ac:dyDescent="0.25">
      <c r="A206"/>
    </row>
    <row r="207" spans="1:2" x14ac:dyDescent="0.25">
      <c r="A207"/>
    </row>
    <row r="208" spans="1:2" x14ac:dyDescent="0.25">
      <c r="A208"/>
    </row>
    <row r="209" spans="1:1" x14ac:dyDescent="0.25">
      <c r="A209"/>
    </row>
    <row r="210" spans="1:1" x14ac:dyDescent="0.25">
      <c r="A210"/>
    </row>
  </sheetData>
  <mergeCells count="2">
    <mergeCell ref="A5:A6"/>
    <mergeCell ref="B5:B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2022-07-06T03:08:17Z</cp:lastPrinted>
  <dcterms:created xsi:type="dcterms:W3CDTF">2019-01-23T01:02:39Z</dcterms:created>
  <dcterms:modified xsi:type="dcterms:W3CDTF">2022-07-06T03:08:33Z</dcterms:modified>
</cp:coreProperties>
</file>