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4\QUYET DINH\"/>
    </mc:Choice>
  </mc:AlternateContent>
  <bookViews>
    <workbookView xWindow="0" yWindow="0" windowWidth="20490" windowHeight="7650" activeTab="1"/>
  </bookViews>
  <sheets>
    <sheet name="PL1.QT 2022" sheetId="7" r:id="rId1"/>
    <sheet name="PL2.DT 2024" sheetId="8" r:id="rId2"/>
  </sheets>
  <definedNames>
    <definedName name="_xlnm.Print_Titles" localSheetId="0">'PL1.QT 2022'!$6:$8</definedName>
    <definedName name="_xlnm.Print_Titles" localSheetId="1">'PL2.DT 2024'!$6:$8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8" l="1"/>
  <c r="E60" i="8"/>
  <c r="C59" i="8"/>
  <c r="D27" i="8" s="1"/>
  <c r="C58" i="8"/>
  <c r="D26" i="8" s="1"/>
  <c r="C57" i="8"/>
  <c r="E55" i="8"/>
  <c r="E52" i="8"/>
  <c r="E51" i="8"/>
  <c r="E50" i="8"/>
  <c r="E49" i="8"/>
  <c r="D48" i="8"/>
  <c r="C48" i="8"/>
  <c r="E48" i="8" s="1"/>
  <c r="E47" i="8"/>
  <c r="D46" i="8"/>
  <c r="E46" i="8" s="1"/>
  <c r="C46" i="8"/>
  <c r="E45" i="8"/>
  <c r="E44" i="8"/>
  <c r="D44" i="8"/>
  <c r="D43" i="8"/>
  <c r="E43" i="8" s="1"/>
  <c r="C43" i="8"/>
  <c r="C42" i="8" s="1"/>
  <c r="D42" i="8"/>
  <c r="E41" i="8"/>
  <c r="E39" i="8"/>
  <c r="E38" i="8"/>
  <c r="E36" i="8"/>
  <c r="E35" i="8"/>
  <c r="E34" i="8"/>
  <c r="E33" i="8"/>
  <c r="D32" i="8"/>
  <c r="E32" i="8" s="1"/>
  <c r="C32" i="8"/>
  <c r="E31" i="8"/>
  <c r="C30" i="8"/>
  <c r="C40" i="8" s="1"/>
  <c r="C37" i="8" s="1"/>
  <c r="C29" i="8"/>
  <c r="E28" i="8"/>
  <c r="D25" i="8"/>
  <c r="C24" i="8"/>
  <c r="E23" i="8"/>
  <c r="C21" i="8"/>
  <c r="E20" i="8"/>
  <c r="D18" i="8"/>
  <c r="C18" i="8"/>
  <c r="E16" i="8"/>
  <c r="E15" i="8"/>
  <c r="C14" i="8"/>
  <c r="E14" i="8" s="1"/>
  <c r="E13" i="8"/>
  <c r="C12" i="8"/>
  <c r="E12" i="8" s="1"/>
  <c r="E11" i="8"/>
  <c r="E10" i="8"/>
  <c r="D9" i="8"/>
  <c r="E9" i="8" s="1"/>
  <c r="C9" i="8"/>
  <c r="E42" i="8" l="1"/>
  <c r="E27" i="8"/>
  <c r="D59" i="8"/>
  <c r="E59" i="8" s="1"/>
  <c r="D58" i="8"/>
  <c r="E58" i="8" s="1"/>
  <c r="E26" i="8"/>
  <c r="D24" i="8"/>
  <c r="E18" i="8"/>
  <c r="C56" i="8"/>
  <c r="C53" i="8" s="1"/>
  <c r="C54" i="8" s="1"/>
  <c r="D30" i="8"/>
  <c r="C17" i="8"/>
  <c r="C22" i="8"/>
  <c r="D17" i="8"/>
  <c r="E17" i="8" s="1"/>
  <c r="D57" i="8"/>
  <c r="E25" i="8"/>
  <c r="E24" i="8" l="1"/>
  <c r="D21" i="8"/>
  <c r="E30" i="8"/>
  <c r="D40" i="8"/>
  <c r="D29" i="8"/>
  <c r="E29" i="8" s="1"/>
  <c r="C19" i="8"/>
  <c r="E57" i="8"/>
  <c r="D56" i="8"/>
  <c r="E56" i="8" l="1"/>
  <c r="D53" i="8"/>
  <c r="D37" i="8"/>
  <c r="E37" i="8" s="1"/>
  <c r="E40" i="8"/>
  <c r="E21" i="8"/>
  <c r="D22" i="8"/>
  <c r="E22" i="8" s="1"/>
  <c r="D54" i="8" l="1"/>
  <c r="E54" i="8" s="1"/>
  <c r="E53" i="8"/>
  <c r="D19" i="8"/>
  <c r="E19" i="8" s="1"/>
  <c r="F61" i="7" l="1"/>
  <c r="E61" i="7"/>
  <c r="D59" i="7"/>
  <c r="F59" i="7" s="1"/>
  <c r="C59" i="7"/>
  <c r="D58" i="7"/>
  <c r="F58" i="7" s="1"/>
  <c r="C58" i="7"/>
  <c r="D57" i="7"/>
  <c r="F57" i="7" s="1"/>
  <c r="C57" i="7"/>
  <c r="C56" i="7" s="1"/>
  <c r="C53" i="7" s="1"/>
  <c r="C54" i="7" s="1"/>
  <c r="F51" i="7"/>
  <c r="E51" i="7"/>
  <c r="F50" i="7"/>
  <c r="E50" i="7"/>
  <c r="F49" i="7"/>
  <c r="E49" i="7"/>
  <c r="D48" i="7"/>
  <c r="F48" i="7" s="1"/>
  <c r="C48" i="7"/>
  <c r="D46" i="7"/>
  <c r="F46" i="7" s="1"/>
  <c r="C46" i="7"/>
  <c r="C44" i="7" s="1"/>
  <c r="C43" i="7" s="1"/>
  <c r="C42" i="7" s="1"/>
  <c r="E45" i="7"/>
  <c r="D44" i="7"/>
  <c r="D43" i="7"/>
  <c r="D41" i="7"/>
  <c r="D37" i="7"/>
  <c r="F35" i="7"/>
  <c r="E35" i="7"/>
  <c r="F34" i="7"/>
  <c r="E34" i="7"/>
  <c r="E33" i="7"/>
  <c r="F32" i="7"/>
  <c r="E32" i="7"/>
  <c r="D32" i="7"/>
  <c r="C32" i="7"/>
  <c r="C37" i="7" s="1"/>
  <c r="C41" i="7" s="1"/>
  <c r="E30" i="7"/>
  <c r="E29" i="7" s="1"/>
  <c r="D30" i="7"/>
  <c r="D29" i="7" s="1"/>
  <c r="F27" i="7"/>
  <c r="E27" i="7"/>
  <c r="F26" i="7"/>
  <c r="E26" i="7"/>
  <c r="E25" i="7"/>
  <c r="E24" i="7" s="1"/>
  <c r="E21" i="7" s="1"/>
  <c r="F24" i="7"/>
  <c r="D24" i="7"/>
  <c r="C24" i="7"/>
  <c r="C21" i="7" s="1"/>
  <c r="C22" i="7" s="1"/>
  <c r="D21" i="7"/>
  <c r="D18" i="7"/>
  <c r="D22" i="7" s="1"/>
  <c r="C18" i="7"/>
  <c r="C19" i="7" s="1"/>
  <c r="C17" i="7"/>
  <c r="F17" i="7" s="1"/>
  <c r="F14" i="7"/>
  <c r="E14" i="7"/>
  <c r="E13" i="7"/>
  <c r="E12" i="7"/>
  <c r="F11" i="7"/>
  <c r="E11" i="7"/>
  <c r="F10" i="7"/>
  <c r="E10" i="7"/>
  <c r="E9" i="7" s="1"/>
  <c r="F9" i="7"/>
  <c r="D9" i="7"/>
  <c r="C9" i="7"/>
  <c r="E37" i="7" l="1"/>
  <c r="E44" i="7"/>
  <c r="F41" i="7"/>
  <c r="F43" i="7"/>
  <c r="F21" i="7"/>
  <c r="D56" i="7"/>
  <c r="F18" i="7"/>
  <c r="C30" i="7"/>
  <c r="F37" i="7"/>
  <c r="F44" i="7"/>
  <c r="E48" i="7"/>
  <c r="E58" i="7"/>
  <c r="D42" i="7"/>
  <c r="E18" i="7"/>
  <c r="E41" i="7"/>
  <c r="E43" i="7"/>
  <c r="E46" i="7"/>
  <c r="E57" i="7"/>
  <c r="E59" i="7"/>
  <c r="F30" i="7" l="1"/>
  <c r="C29" i="7"/>
  <c r="F29" i="7" s="1"/>
  <c r="F56" i="7"/>
  <c r="D53" i="7"/>
  <c r="E42" i="7"/>
  <c r="F42" i="7"/>
  <c r="E56" i="7"/>
  <c r="E53" i="7" s="1"/>
  <c r="D54" i="7" l="1"/>
  <c r="F53" i="7"/>
  <c r="D19" i="7"/>
  <c r="F19" i="7" l="1"/>
  <c r="E19" i="7"/>
</calcChain>
</file>

<file path=xl/sharedStrings.xml><?xml version="1.0" encoding="utf-8"?>
<sst xmlns="http://schemas.openxmlformats.org/spreadsheetml/2006/main" count="200" uniqueCount="80">
  <si>
    <t>STT</t>
  </si>
  <si>
    <t>A</t>
  </si>
  <si>
    <t>B</t>
  </si>
  <si>
    <t>C</t>
  </si>
  <si>
    <t>I</t>
  </si>
  <si>
    <t>So sánh</t>
  </si>
  <si>
    <t>3=2-1</t>
  </si>
  <si>
    <t>THU NSĐP</t>
  </si>
  <si>
    <t>Thu NSĐP được hưởng theo phân cấp</t>
  </si>
  <si>
    <t>Thu bổ sung cân đối từ NSTW</t>
  </si>
  <si>
    <t>CHI CÂN ĐỐI NSĐP</t>
  </si>
  <si>
    <t>BỘI CHI NSĐP/BỘI THU NSĐP</t>
  </si>
  <si>
    <t>Bội thu</t>
  </si>
  <si>
    <t>Bội chi</t>
  </si>
  <si>
    <t>D</t>
  </si>
  <si>
    <t>E</t>
  </si>
  <si>
    <t>HẠN MỨC DƯ NỢ VAY TỐI ĐA CỦA NSĐP SAU KHI TRỪ SỐ DƯ NỢ VAY CUỐI NĂM (D-F.IV)</t>
  </si>
  <si>
    <t>F</t>
  </si>
  <si>
    <t>KẾ HOẠCH VAY, TRẢ NỢ GỐC</t>
  </si>
  <si>
    <t>Tổng dư nợ đầu năm</t>
  </si>
  <si>
    <t>Tỷ lệ mức dư nợ đầu kỳ so với mức dư nợ vay tối đa của ngân sách địa phương (%)</t>
  </si>
  <si>
    <t>Trái phiếu chính quyền địa phương</t>
  </si>
  <si>
    <t>Vay lại từ nguồn Chính phủ vay ngoài nước</t>
  </si>
  <si>
    <t>2.1</t>
  </si>
  <si>
    <t>2.2</t>
  </si>
  <si>
    <t>2.3</t>
  </si>
  <si>
    <t>2.4</t>
  </si>
  <si>
    <t>II</t>
  </si>
  <si>
    <t>Theo nguồn vốn vay</t>
  </si>
  <si>
    <t>1.1</t>
  </si>
  <si>
    <t>1.2</t>
  </si>
  <si>
    <t>1.3</t>
  </si>
  <si>
    <t>III</t>
  </si>
  <si>
    <t>Tổng mức vay trong năm</t>
  </si>
  <si>
    <t>Theo mục đích vay</t>
  </si>
  <si>
    <t>Theo nguồn vay</t>
  </si>
  <si>
    <t>Tỷ lệ mức dư nợ cuối kỳ so với mức dư nợ vay tối đa của ngân sách địa phương (%)</t>
  </si>
  <si>
    <t>G</t>
  </si>
  <si>
    <t>TRẢ NỢ LÃI, PHÍ</t>
  </si>
  <si>
    <t>Tuyệt đối</t>
  </si>
  <si>
    <t>Tương đối</t>
  </si>
  <si>
    <t>4=2/1</t>
  </si>
  <si>
    <t>Thu chuyển nguồn</t>
  </si>
  <si>
    <t xml:space="preserve">Thu kết dư ngân sách </t>
  </si>
  <si>
    <t>1.2.1</t>
  </si>
  <si>
    <t>1.2.2</t>
  </si>
  <si>
    <t>1.2.3</t>
  </si>
  <si>
    <t>Nguồn DT chi XDCB đầu năm</t>
  </si>
  <si>
    <t>Đơn vị: Triệu đồng</t>
  </si>
  <si>
    <t>NỘI DUNG</t>
  </si>
  <si>
    <t>HẠN MỨC DƯ NỢ VAY TỐI ĐA CỦA NSĐP THEO QUY ĐỊNH (A1 x 30%)</t>
  </si>
  <si>
    <t>Vay lại từ nguồn Chính phủ vay ngoài nước (1)</t>
  </si>
  <si>
    <t>Vay trong nước khác theo quy định của pháp luật</t>
  </si>
  <si>
    <t xml:space="preserve">Trả nợ gốc vay trong năm </t>
  </si>
  <si>
    <t xml:space="preserve"> Vay trong nước khác theo quy định của pháp luật</t>
  </si>
  <si>
    <t>Nguồn trả nợ</t>
  </si>
  <si>
    <t>Từ nguồn vay</t>
  </si>
  <si>
    <t>Bội thu ngân sách địa phương</t>
  </si>
  <si>
    <t>Tăng thu, tiết kiệm chi, kết dư</t>
  </si>
  <si>
    <t>- Vay bù đắp bội chi</t>
  </si>
  <si>
    <t>- Vay trả nợ gốc</t>
  </si>
  <si>
    <t>2.2.1</t>
  </si>
  <si>
    <t>2.2.2</t>
  </si>
  <si>
    <t>2.2.3</t>
  </si>
  <si>
    <t>IV</t>
  </si>
  <si>
    <t>Tổng dư nợ cuối năm</t>
  </si>
  <si>
    <t>Dự toán năm 2022</t>
  </si>
  <si>
    <t>THỰC HIỆN NĂM 2022</t>
  </si>
  <si>
    <t>Dự án Hệ thống thu gom và xử lý nước thải thành phố Tây Ninh - giai đoạn 1</t>
  </si>
  <si>
    <t>Dự án Tăng cường quản lý đất đai và cơ sở dữ liệu đất đai (VILG) trên địa bàn tỉnh Tây Ninh</t>
  </si>
  <si>
    <t>Dự án Phát triển các đô thị hành lang sông Mekong, hợp phần tỉnh Tây Ninh - Phần vốn kết dư</t>
  </si>
  <si>
    <t>BỘI CHI VÀ PHƯƠNG ÁN VAY -  TRẢ NỢ NGÂN SÁCH ĐỊA PHƯƠNG 
QUYẾT TOÁN NĂM 2022</t>
  </si>
  <si>
    <t>Phụ lục I</t>
  </si>
  <si>
    <t>BỘI CHI VÀ PHƯƠNG ÁN VAY -  TRẢ NỢ NGÂN SÁCH ĐỊA PHƯƠNG NĂM 2024</t>
  </si>
  <si>
    <t>Đvt: Triệu đồng</t>
  </si>
  <si>
    <t>ƯỚC THỰC HIỆN NĂM 2023</t>
  </si>
  <si>
    <t>KẾ HOẠCH NĂM 2024</t>
  </si>
  <si>
    <t>Ghi chú: (1) Chi tiết theo từng dự án.</t>
  </si>
  <si>
    <t>Phụ lục II</t>
  </si>
  <si>
    <t>(Kèm theo Quyết định số:            /QĐ-UBND ngày          / 01/2024 của UBND tỉnh)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</si>
</sst>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0.0%"/>
    <numFmt numFmtId="166" formatCode="_-* #,##0_-;\-* #,##0_-;_-* &quot;-&quot;??_-;_-@_-"/>
    <numFmt numFmtId="167" formatCode="_-* #,##0.0000000_-;\-* #,##0.0000000_-;_-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VNI-Times"/>
    </font>
    <font>
      <i/>
      <sz val="13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11"/>
      <name val="Calibri"/>
      <family val="2"/>
      <charset val="163"/>
      <scheme val="minor"/>
    </font>
    <font>
      <sz val="11"/>
      <name val="Calibri"/>
      <family val="2"/>
      <charset val="163"/>
      <scheme val="minor"/>
    </font>
    <font>
      <u/>
      <sz val="11"/>
      <name val="Calibri"/>
      <family val="2"/>
      <charset val="163"/>
      <scheme val="minor"/>
    </font>
    <font>
      <b/>
      <i/>
      <sz val="12"/>
      <name val="Times New Roman"/>
      <family val="1"/>
    </font>
    <font>
      <b/>
      <i/>
      <sz val="11"/>
      <name val="Calibri"/>
      <family val="2"/>
      <charset val="163"/>
      <scheme val="minor"/>
    </font>
    <font>
      <b/>
      <sz val="12"/>
      <color theme="1"/>
      <name val="Times New Roman"/>
      <family val="1"/>
    </font>
    <font>
      <b/>
      <i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2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1">
    <xf numFmtId="0" fontId="0" fillId="0" borderId="0" xfId="0"/>
    <xf numFmtId="0" fontId="4" fillId="0" borderId="3" xfId="0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3" fontId="4" fillId="0" borderId="3" xfId="0" applyNumberFormat="1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wrapText="1"/>
    </xf>
    <xf numFmtId="3" fontId="3" fillId="0" borderId="3" xfId="0" applyNumberFormat="1" applyFont="1" applyFill="1" applyBorder="1" applyAlignment="1">
      <alignment wrapText="1"/>
    </xf>
    <xf numFmtId="3" fontId="3" fillId="0" borderId="1" xfId="2" applyNumberFormat="1" applyFont="1" applyFill="1" applyBorder="1" applyAlignment="1">
      <alignment horizontal="center" wrapText="1"/>
    </xf>
    <xf numFmtId="3" fontId="3" fillId="0" borderId="1" xfId="2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3" fontId="3" fillId="0" borderId="3" xfId="0" applyNumberFormat="1" applyFont="1" applyFill="1" applyBorder="1" applyAlignment="1">
      <alignment vertical="center" wrapText="1"/>
    </xf>
    <xf numFmtId="3" fontId="3" fillId="0" borderId="3" xfId="0" applyNumberFormat="1" applyFont="1" applyFill="1" applyBorder="1" applyAlignment="1">
      <alignment vertical="center"/>
    </xf>
    <xf numFmtId="3" fontId="3" fillId="0" borderId="1" xfId="2" applyNumberFormat="1" applyFont="1" applyFill="1" applyBorder="1" applyAlignment="1">
      <alignment horizontal="center" vertical="center" wrapText="1"/>
    </xf>
    <xf numFmtId="166" fontId="12" fillId="0" borderId="0" xfId="5" applyNumberFormat="1" applyFont="1" applyFill="1"/>
    <xf numFmtId="0" fontId="12" fillId="0" borderId="0" xfId="0" applyFont="1" applyFill="1"/>
    <xf numFmtId="0" fontId="16" fillId="0" borderId="0" xfId="0" applyFont="1" applyFill="1" applyAlignment="1">
      <alignment vertical="center" wrapText="1"/>
    </xf>
    <xf numFmtId="3" fontId="16" fillId="0" borderId="0" xfId="0" applyNumberFormat="1" applyFont="1" applyFill="1" applyAlignment="1">
      <alignment vertical="center" wrapText="1"/>
    </xf>
    <xf numFmtId="3" fontId="1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6" fontId="17" fillId="0" borderId="0" xfId="5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3" fontId="3" fillId="0" borderId="2" xfId="0" applyNumberFormat="1" applyFont="1" applyFill="1" applyBorder="1" applyAlignment="1">
      <alignment horizontal="right" vertical="center" wrapText="1"/>
    </xf>
    <xf numFmtId="165" fontId="3" fillId="0" borderId="3" xfId="6" applyNumberFormat="1" applyFont="1" applyFill="1" applyBorder="1" applyAlignment="1">
      <alignment horizontal="right" vertical="center" wrapText="1"/>
    </xf>
    <xf numFmtId="166" fontId="17" fillId="0" borderId="0" xfId="5" applyNumberFormat="1" applyFont="1" applyFill="1"/>
    <xf numFmtId="0" fontId="17" fillId="0" borderId="0" xfId="0" applyFont="1" applyFill="1"/>
    <xf numFmtId="3" fontId="4" fillId="0" borderId="3" xfId="0" applyNumberFormat="1" applyFont="1" applyFill="1" applyBorder="1" applyAlignment="1">
      <alignment horizontal="right" wrapText="1"/>
    </xf>
    <xf numFmtId="3" fontId="4" fillId="0" borderId="3" xfId="0" applyNumberFormat="1" applyFont="1" applyFill="1" applyBorder="1" applyAlignment="1">
      <alignment horizontal="right" vertical="center" wrapText="1"/>
    </xf>
    <xf numFmtId="165" fontId="4" fillId="0" borderId="3" xfId="6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3" fontId="3" fillId="0" borderId="3" xfId="0" applyNumberFormat="1" applyFont="1" applyFill="1" applyBorder="1" applyAlignment="1">
      <alignment horizontal="right" vertical="center" wrapText="1"/>
    </xf>
    <xf numFmtId="3" fontId="17" fillId="0" borderId="0" xfId="0" applyNumberFormat="1" applyFont="1" applyFill="1"/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vertical="center"/>
    </xf>
    <xf numFmtId="166" fontId="18" fillId="0" borderId="0" xfId="5" applyNumberFormat="1" applyFont="1" applyFill="1"/>
    <xf numFmtId="0" fontId="18" fillId="0" borderId="0" xfId="0" applyFont="1" applyFill="1"/>
    <xf numFmtId="3" fontId="3" fillId="0" borderId="5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3" fontId="8" fillId="0" borderId="3" xfId="0" applyNumberFormat="1" applyFont="1" applyFill="1" applyBorder="1" applyAlignment="1">
      <alignment vertical="center"/>
    </xf>
    <xf numFmtId="165" fontId="8" fillId="0" borderId="3" xfId="6" applyNumberFormat="1" applyFont="1" applyFill="1" applyBorder="1" applyAlignment="1">
      <alignment horizontal="right" vertical="center" wrapText="1"/>
    </xf>
    <xf numFmtId="166" fontId="19" fillId="0" borderId="0" xfId="5" applyNumberFormat="1" applyFont="1" applyFill="1"/>
    <xf numFmtId="0" fontId="19" fillId="0" borderId="0" xfId="0" applyFont="1" applyFill="1"/>
    <xf numFmtId="9" fontId="4" fillId="0" borderId="3" xfId="6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vertical="center"/>
    </xf>
    <xf numFmtId="3" fontId="20" fillId="0" borderId="3" xfId="0" applyNumberFormat="1" applyFont="1" applyFill="1" applyBorder="1" applyAlignment="1">
      <alignment vertical="center"/>
    </xf>
    <xf numFmtId="166" fontId="21" fillId="0" borderId="0" xfId="5" applyNumberFormat="1" applyFont="1" applyFill="1"/>
    <xf numFmtId="0" fontId="21" fillId="0" borderId="0" xfId="0" applyFont="1" applyFill="1"/>
    <xf numFmtId="167" fontId="12" fillId="0" borderId="0" xfId="5" applyNumberFormat="1" applyFont="1" applyFill="1"/>
    <xf numFmtId="0" fontId="4" fillId="0" borderId="3" xfId="0" applyFont="1" applyFill="1" applyBorder="1" applyAlignment="1">
      <alignment vertical="center"/>
    </xf>
    <xf numFmtId="166" fontId="21" fillId="0" borderId="0" xfId="0" applyNumberFormat="1" applyFont="1" applyFill="1"/>
    <xf numFmtId="9" fontId="4" fillId="0" borderId="3" xfId="6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3" fontId="3" fillId="0" borderId="4" xfId="0" applyNumberFormat="1" applyFont="1" applyFill="1" applyBorder="1" applyAlignment="1">
      <alignment vertical="center" wrapText="1"/>
    </xf>
    <xf numFmtId="3" fontId="3" fillId="0" borderId="4" xfId="0" applyNumberFormat="1" applyFont="1" applyFill="1" applyBorder="1" applyAlignment="1">
      <alignment vertical="center"/>
    </xf>
    <xf numFmtId="165" fontId="3" fillId="0" borderId="4" xfId="6" applyNumberFormat="1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 wrapText="1"/>
    </xf>
    <xf numFmtId="3" fontId="16" fillId="0" borderId="0" xfId="0" applyNumberFormat="1" applyFont="1" applyAlignment="1">
      <alignment vertical="center" wrapText="1"/>
    </xf>
    <xf numFmtId="166" fontId="16" fillId="0" borderId="0" xfId="5" applyNumberFormat="1" applyFont="1" applyFill="1"/>
    <xf numFmtId="3" fontId="16" fillId="0" borderId="0" xfId="0" applyNumberFormat="1" applyFont="1"/>
    <xf numFmtId="3" fontId="4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right" vertical="center" wrapText="1"/>
    </xf>
    <xf numFmtId="3" fontId="3" fillId="0" borderId="2" xfId="5" applyNumberFormat="1" applyFont="1" applyFill="1" applyBorder="1" applyAlignment="1">
      <alignment vertical="center"/>
    </xf>
    <xf numFmtId="0" fontId="11" fillId="0" borderId="0" xfId="0" applyFont="1"/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3" fontId="4" fillId="0" borderId="3" xfId="0" applyNumberFormat="1" applyFont="1" applyBorder="1" applyAlignment="1">
      <alignment horizontal="right" vertical="center" wrapText="1"/>
    </xf>
    <xf numFmtId="3" fontId="4" fillId="0" borderId="3" xfId="5" applyNumberFormat="1" applyFont="1" applyFill="1" applyBorder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3" fontId="3" fillId="0" borderId="3" xfId="0" applyNumberFormat="1" applyFont="1" applyBorder="1" applyAlignment="1">
      <alignment horizontal="right" vertical="center" wrapText="1"/>
    </xf>
    <xf numFmtId="3" fontId="3" fillId="0" borderId="3" xfId="5" applyNumberFormat="1" applyFont="1" applyFill="1" applyBorder="1"/>
    <xf numFmtId="3" fontId="11" fillId="0" borderId="0" xfId="0" applyNumberFormat="1" applyFont="1"/>
    <xf numFmtId="3" fontId="3" fillId="0" borderId="3" xfId="0" applyNumberFormat="1" applyFont="1" applyBorder="1" applyAlignment="1">
      <alignment horizontal="center" vertical="center" wrapText="1"/>
    </xf>
    <xf numFmtId="0" fontId="7" fillId="0" borderId="0" xfId="0" applyFont="1"/>
    <xf numFmtId="3" fontId="7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3" fontId="3" fillId="0" borderId="3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0" fontId="9" fillId="0" borderId="0" xfId="0" applyFont="1"/>
    <xf numFmtId="9" fontId="4" fillId="0" borderId="3" xfId="4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3" fontId="4" fillId="0" borderId="3" xfId="5" applyNumberFormat="1" applyFont="1" applyFill="1" applyBorder="1" applyAlignment="1">
      <alignment vertical="center"/>
    </xf>
    <xf numFmtId="0" fontId="2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3" fontId="20" fillId="0" borderId="3" xfId="0" applyNumberFormat="1" applyFont="1" applyBorder="1" applyAlignment="1">
      <alignment vertical="center"/>
    </xf>
    <xf numFmtId="0" fontId="23" fillId="0" borderId="0" xfId="0" applyFont="1"/>
    <xf numFmtId="0" fontId="4" fillId="0" borderId="3" xfId="0" applyFont="1" applyBorder="1" applyAlignment="1">
      <alignment vertical="center"/>
    </xf>
    <xf numFmtId="166" fontId="23" fillId="0" borderId="0" xfId="0" applyNumberFormat="1" applyFont="1"/>
    <xf numFmtId="166" fontId="10" fillId="0" borderId="0" xfId="0" applyNumberFormat="1" applyFont="1"/>
    <xf numFmtId="9" fontId="4" fillId="0" borderId="3" xfId="4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10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3" fontId="3" fillId="0" borderId="4" xfId="0" applyNumberFormat="1" applyFont="1" applyBorder="1" applyAlignment="1">
      <alignment vertical="center"/>
    </xf>
    <xf numFmtId="3" fontId="3" fillId="0" borderId="4" xfId="5" applyNumberFormat="1" applyFont="1" applyFill="1" applyBorder="1"/>
    <xf numFmtId="0" fontId="16" fillId="0" borderId="0" xfId="0" applyFont="1" applyAlignment="1">
      <alignment vertical="center"/>
    </xf>
    <xf numFmtId="3" fontId="3" fillId="0" borderId="0" xfId="5" applyNumberFormat="1" applyFont="1" applyFill="1" applyBorder="1"/>
    <xf numFmtId="3" fontId="3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22" fillId="0" borderId="1" xfId="2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vertical="center" wrapText="1"/>
    </xf>
  </cellXfs>
  <cellStyles count="7">
    <cellStyle name="Comma 11" xfId="5"/>
    <cellStyle name="Normal" xfId="0" builtinId="0"/>
    <cellStyle name="Normal 2" xfId="2"/>
    <cellStyle name="Normal 3 2" xfId="3"/>
    <cellStyle name="Normal 4" xfId="1"/>
    <cellStyle name="Percent" xfId="6" builtinId="5"/>
    <cellStyle name="Percent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2"/>
  <sheetViews>
    <sheetView zoomScale="90" zoomScaleNormal="90" workbookViewId="0">
      <selection activeCell="E6" sqref="E6:F6"/>
    </sheetView>
  </sheetViews>
  <sheetFormatPr defaultRowHeight="12.75"/>
  <cols>
    <col min="1" max="1" width="5" style="21" customWidth="1"/>
    <col min="2" max="2" width="54.28515625" style="21" customWidth="1"/>
    <col min="3" max="4" width="11.85546875" style="24" customWidth="1"/>
    <col min="5" max="5" width="13.28515625" style="24" customWidth="1"/>
    <col min="6" max="6" width="12.28515625" style="24" customWidth="1"/>
    <col min="7" max="7" width="11.5703125" style="20" bestFit="1" customWidth="1"/>
    <col min="8" max="8" width="9.85546875" style="21" bestFit="1" customWidth="1"/>
    <col min="9" max="256" width="9.140625" style="21"/>
    <col min="257" max="257" width="5" style="21" customWidth="1"/>
    <col min="258" max="258" width="54.28515625" style="21" customWidth="1"/>
    <col min="259" max="259" width="11.85546875" style="21" customWidth="1"/>
    <col min="260" max="260" width="13.28515625" style="21" customWidth="1"/>
    <col min="261" max="261" width="11.85546875" style="21" customWidth="1"/>
    <col min="262" max="262" width="11" style="21" customWidth="1"/>
    <col min="263" max="263" width="9.140625" style="21"/>
    <col min="264" max="264" width="9.85546875" style="21" bestFit="1" customWidth="1"/>
    <col min="265" max="512" width="9.140625" style="21"/>
    <col min="513" max="513" width="5" style="21" customWidth="1"/>
    <col min="514" max="514" width="54.28515625" style="21" customWidth="1"/>
    <col min="515" max="515" width="11.85546875" style="21" customWidth="1"/>
    <col min="516" max="516" width="13.28515625" style="21" customWidth="1"/>
    <col min="517" max="517" width="11.85546875" style="21" customWidth="1"/>
    <col min="518" max="518" width="11" style="21" customWidth="1"/>
    <col min="519" max="519" width="9.140625" style="21"/>
    <col min="520" max="520" width="9.85546875" style="21" bestFit="1" customWidth="1"/>
    <col min="521" max="768" width="9.140625" style="21"/>
    <col min="769" max="769" width="5" style="21" customWidth="1"/>
    <col min="770" max="770" width="54.28515625" style="21" customWidth="1"/>
    <col min="771" max="771" width="11.85546875" style="21" customWidth="1"/>
    <col min="772" max="772" width="13.28515625" style="21" customWidth="1"/>
    <col min="773" max="773" width="11.85546875" style="21" customWidth="1"/>
    <col min="774" max="774" width="11" style="21" customWidth="1"/>
    <col min="775" max="775" width="9.140625" style="21"/>
    <col min="776" max="776" width="9.85546875" style="21" bestFit="1" customWidth="1"/>
    <col min="777" max="1024" width="9.140625" style="21"/>
    <col min="1025" max="1025" width="5" style="21" customWidth="1"/>
    <col min="1026" max="1026" width="54.28515625" style="21" customWidth="1"/>
    <col min="1027" max="1027" width="11.85546875" style="21" customWidth="1"/>
    <col min="1028" max="1028" width="13.28515625" style="21" customWidth="1"/>
    <col min="1029" max="1029" width="11.85546875" style="21" customWidth="1"/>
    <col min="1030" max="1030" width="11" style="21" customWidth="1"/>
    <col min="1031" max="1031" width="9.140625" style="21"/>
    <col min="1032" max="1032" width="9.85546875" style="21" bestFit="1" customWidth="1"/>
    <col min="1033" max="1280" width="9.140625" style="21"/>
    <col min="1281" max="1281" width="5" style="21" customWidth="1"/>
    <col min="1282" max="1282" width="54.28515625" style="21" customWidth="1"/>
    <col min="1283" max="1283" width="11.85546875" style="21" customWidth="1"/>
    <col min="1284" max="1284" width="13.28515625" style="21" customWidth="1"/>
    <col min="1285" max="1285" width="11.85546875" style="21" customWidth="1"/>
    <col min="1286" max="1286" width="11" style="21" customWidth="1"/>
    <col min="1287" max="1287" width="9.140625" style="21"/>
    <col min="1288" max="1288" width="9.85546875" style="21" bestFit="1" customWidth="1"/>
    <col min="1289" max="1536" width="9.140625" style="21"/>
    <col min="1537" max="1537" width="5" style="21" customWidth="1"/>
    <col min="1538" max="1538" width="54.28515625" style="21" customWidth="1"/>
    <col min="1539" max="1539" width="11.85546875" style="21" customWidth="1"/>
    <col min="1540" max="1540" width="13.28515625" style="21" customWidth="1"/>
    <col min="1541" max="1541" width="11.85546875" style="21" customWidth="1"/>
    <col min="1542" max="1542" width="11" style="21" customWidth="1"/>
    <col min="1543" max="1543" width="9.140625" style="21"/>
    <col min="1544" max="1544" width="9.85546875" style="21" bestFit="1" customWidth="1"/>
    <col min="1545" max="1792" width="9.140625" style="21"/>
    <col min="1793" max="1793" width="5" style="21" customWidth="1"/>
    <col min="1794" max="1794" width="54.28515625" style="21" customWidth="1"/>
    <col min="1795" max="1795" width="11.85546875" style="21" customWidth="1"/>
    <col min="1796" max="1796" width="13.28515625" style="21" customWidth="1"/>
    <col min="1797" max="1797" width="11.85546875" style="21" customWidth="1"/>
    <col min="1798" max="1798" width="11" style="21" customWidth="1"/>
    <col min="1799" max="1799" width="9.140625" style="21"/>
    <col min="1800" max="1800" width="9.85546875" style="21" bestFit="1" customWidth="1"/>
    <col min="1801" max="2048" width="9.140625" style="21"/>
    <col min="2049" max="2049" width="5" style="21" customWidth="1"/>
    <col min="2050" max="2050" width="54.28515625" style="21" customWidth="1"/>
    <col min="2051" max="2051" width="11.85546875" style="21" customWidth="1"/>
    <col min="2052" max="2052" width="13.28515625" style="21" customWidth="1"/>
    <col min="2053" max="2053" width="11.85546875" style="21" customWidth="1"/>
    <col min="2054" max="2054" width="11" style="21" customWidth="1"/>
    <col min="2055" max="2055" width="9.140625" style="21"/>
    <col min="2056" max="2056" width="9.85546875" style="21" bestFit="1" customWidth="1"/>
    <col min="2057" max="2304" width="9.140625" style="21"/>
    <col min="2305" max="2305" width="5" style="21" customWidth="1"/>
    <col min="2306" max="2306" width="54.28515625" style="21" customWidth="1"/>
    <col min="2307" max="2307" width="11.85546875" style="21" customWidth="1"/>
    <col min="2308" max="2308" width="13.28515625" style="21" customWidth="1"/>
    <col min="2309" max="2309" width="11.85546875" style="21" customWidth="1"/>
    <col min="2310" max="2310" width="11" style="21" customWidth="1"/>
    <col min="2311" max="2311" width="9.140625" style="21"/>
    <col min="2312" max="2312" width="9.85546875" style="21" bestFit="1" customWidth="1"/>
    <col min="2313" max="2560" width="9.140625" style="21"/>
    <col min="2561" max="2561" width="5" style="21" customWidth="1"/>
    <col min="2562" max="2562" width="54.28515625" style="21" customWidth="1"/>
    <col min="2563" max="2563" width="11.85546875" style="21" customWidth="1"/>
    <col min="2564" max="2564" width="13.28515625" style="21" customWidth="1"/>
    <col min="2565" max="2565" width="11.85546875" style="21" customWidth="1"/>
    <col min="2566" max="2566" width="11" style="21" customWidth="1"/>
    <col min="2567" max="2567" width="9.140625" style="21"/>
    <col min="2568" max="2568" width="9.85546875" style="21" bestFit="1" customWidth="1"/>
    <col min="2569" max="2816" width="9.140625" style="21"/>
    <col min="2817" max="2817" width="5" style="21" customWidth="1"/>
    <col min="2818" max="2818" width="54.28515625" style="21" customWidth="1"/>
    <col min="2819" max="2819" width="11.85546875" style="21" customWidth="1"/>
    <col min="2820" max="2820" width="13.28515625" style="21" customWidth="1"/>
    <col min="2821" max="2821" width="11.85546875" style="21" customWidth="1"/>
    <col min="2822" max="2822" width="11" style="21" customWidth="1"/>
    <col min="2823" max="2823" width="9.140625" style="21"/>
    <col min="2824" max="2824" width="9.85546875" style="21" bestFit="1" customWidth="1"/>
    <col min="2825" max="3072" width="9.140625" style="21"/>
    <col min="3073" max="3073" width="5" style="21" customWidth="1"/>
    <col min="3074" max="3074" width="54.28515625" style="21" customWidth="1"/>
    <col min="3075" max="3075" width="11.85546875" style="21" customWidth="1"/>
    <col min="3076" max="3076" width="13.28515625" style="21" customWidth="1"/>
    <col min="3077" max="3077" width="11.85546875" style="21" customWidth="1"/>
    <col min="3078" max="3078" width="11" style="21" customWidth="1"/>
    <col min="3079" max="3079" width="9.140625" style="21"/>
    <col min="3080" max="3080" width="9.85546875" style="21" bestFit="1" customWidth="1"/>
    <col min="3081" max="3328" width="9.140625" style="21"/>
    <col min="3329" max="3329" width="5" style="21" customWidth="1"/>
    <col min="3330" max="3330" width="54.28515625" style="21" customWidth="1"/>
    <col min="3331" max="3331" width="11.85546875" style="21" customWidth="1"/>
    <col min="3332" max="3332" width="13.28515625" style="21" customWidth="1"/>
    <col min="3333" max="3333" width="11.85546875" style="21" customWidth="1"/>
    <col min="3334" max="3334" width="11" style="21" customWidth="1"/>
    <col min="3335" max="3335" width="9.140625" style="21"/>
    <col min="3336" max="3336" width="9.85546875" style="21" bestFit="1" customWidth="1"/>
    <col min="3337" max="3584" width="9.140625" style="21"/>
    <col min="3585" max="3585" width="5" style="21" customWidth="1"/>
    <col min="3586" max="3586" width="54.28515625" style="21" customWidth="1"/>
    <col min="3587" max="3587" width="11.85546875" style="21" customWidth="1"/>
    <col min="3588" max="3588" width="13.28515625" style="21" customWidth="1"/>
    <col min="3589" max="3589" width="11.85546875" style="21" customWidth="1"/>
    <col min="3590" max="3590" width="11" style="21" customWidth="1"/>
    <col min="3591" max="3591" width="9.140625" style="21"/>
    <col min="3592" max="3592" width="9.85546875" style="21" bestFit="1" customWidth="1"/>
    <col min="3593" max="3840" width="9.140625" style="21"/>
    <col min="3841" max="3841" width="5" style="21" customWidth="1"/>
    <col min="3842" max="3842" width="54.28515625" style="21" customWidth="1"/>
    <col min="3843" max="3843" width="11.85546875" style="21" customWidth="1"/>
    <col min="3844" max="3844" width="13.28515625" style="21" customWidth="1"/>
    <col min="3845" max="3845" width="11.85546875" style="21" customWidth="1"/>
    <col min="3846" max="3846" width="11" style="21" customWidth="1"/>
    <col min="3847" max="3847" width="9.140625" style="21"/>
    <col min="3848" max="3848" width="9.85546875" style="21" bestFit="1" customWidth="1"/>
    <col min="3849" max="4096" width="9.140625" style="21"/>
    <col min="4097" max="4097" width="5" style="21" customWidth="1"/>
    <col min="4098" max="4098" width="54.28515625" style="21" customWidth="1"/>
    <col min="4099" max="4099" width="11.85546875" style="21" customWidth="1"/>
    <col min="4100" max="4100" width="13.28515625" style="21" customWidth="1"/>
    <col min="4101" max="4101" width="11.85546875" style="21" customWidth="1"/>
    <col min="4102" max="4102" width="11" style="21" customWidth="1"/>
    <col min="4103" max="4103" width="9.140625" style="21"/>
    <col min="4104" max="4104" width="9.85546875" style="21" bestFit="1" customWidth="1"/>
    <col min="4105" max="4352" width="9.140625" style="21"/>
    <col min="4353" max="4353" width="5" style="21" customWidth="1"/>
    <col min="4354" max="4354" width="54.28515625" style="21" customWidth="1"/>
    <col min="4355" max="4355" width="11.85546875" style="21" customWidth="1"/>
    <col min="4356" max="4356" width="13.28515625" style="21" customWidth="1"/>
    <col min="4357" max="4357" width="11.85546875" style="21" customWidth="1"/>
    <col min="4358" max="4358" width="11" style="21" customWidth="1"/>
    <col min="4359" max="4359" width="9.140625" style="21"/>
    <col min="4360" max="4360" width="9.85546875" style="21" bestFit="1" customWidth="1"/>
    <col min="4361" max="4608" width="9.140625" style="21"/>
    <col min="4609" max="4609" width="5" style="21" customWidth="1"/>
    <col min="4610" max="4610" width="54.28515625" style="21" customWidth="1"/>
    <col min="4611" max="4611" width="11.85546875" style="21" customWidth="1"/>
    <col min="4612" max="4612" width="13.28515625" style="21" customWidth="1"/>
    <col min="4613" max="4613" width="11.85546875" style="21" customWidth="1"/>
    <col min="4614" max="4614" width="11" style="21" customWidth="1"/>
    <col min="4615" max="4615" width="9.140625" style="21"/>
    <col min="4616" max="4616" width="9.85546875" style="21" bestFit="1" customWidth="1"/>
    <col min="4617" max="4864" width="9.140625" style="21"/>
    <col min="4865" max="4865" width="5" style="21" customWidth="1"/>
    <col min="4866" max="4866" width="54.28515625" style="21" customWidth="1"/>
    <col min="4867" max="4867" width="11.85546875" style="21" customWidth="1"/>
    <col min="4868" max="4868" width="13.28515625" style="21" customWidth="1"/>
    <col min="4869" max="4869" width="11.85546875" style="21" customWidth="1"/>
    <col min="4870" max="4870" width="11" style="21" customWidth="1"/>
    <col min="4871" max="4871" width="9.140625" style="21"/>
    <col min="4872" max="4872" width="9.85546875" style="21" bestFit="1" customWidth="1"/>
    <col min="4873" max="5120" width="9.140625" style="21"/>
    <col min="5121" max="5121" width="5" style="21" customWidth="1"/>
    <col min="5122" max="5122" width="54.28515625" style="21" customWidth="1"/>
    <col min="5123" max="5123" width="11.85546875" style="21" customWidth="1"/>
    <col min="5124" max="5124" width="13.28515625" style="21" customWidth="1"/>
    <col min="5125" max="5125" width="11.85546875" style="21" customWidth="1"/>
    <col min="5126" max="5126" width="11" style="21" customWidth="1"/>
    <col min="5127" max="5127" width="9.140625" style="21"/>
    <col min="5128" max="5128" width="9.85546875" style="21" bestFit="1" customWidth="1"/>
    <col min="5129" max="5376" width="9.140625" style="21"/>
    <col min="5377" max="5377" width="5" style="21" customWidth="1"/>
    <col min="5378" max="5378" width="54.28515625" style="21" customWidth="1"/>
    <col min="5379" max="5379" width="11.85546875" style="21" customWidth="1"/>
    <col min="5380" max="5380" width="13.28515625" style="21" customWidth="1"/>
    <col min="5381" max="5381" width="11.85546875" style="21" customWidth="1"/>
    <col min="5382" max="5382" width="11" style="21" customWidth="1"/>
    <col min="5383" max="5383" width="9.140625" style="21"/>
    <col min="5384" max="5384" width="9.85546875" style="21" bestFit="1" customWidth="1"/>
    <col min="5385" max="5632" width="9.140625" style="21"/>
    <col min="5633" max="5633" width="5" style="21" customWidth="1"/>
    <col min="5634" max="5634" width="54.28515625" style="21" customWidth="1"/>
    <col min="5635" max="5635" width="11.85546875" style="21" customWidth="1"/>
    <col min="5636" max="5636" width="13.28515625" style="21" customWidth="1"/>
    <col min="5637" max="5637" width="11.85546875" style="21" customWidth="1"/>
    <col min="5638" max="5638" width="11" style="21" customWidth="1"/>
    <col min="5639" max="5639" width="9.140625" style="21"/>
    <col min="5640" max="5640" width="9.85546875" style="21" bestFit="1" customWidth="1"/>
    <col min="5641" max="5888" width="9.140625" style="21"/>
    <col min="5889" max="5889" width="5" style="21" customWidth="1"/>
    <col min="5890" max="5890" width="54.28515625" style="21" customWidth="1"/>
    <col min="5891" max="5891" width="11.85546875" style="21" customWidth="1"/>
    <col min="5892" max="5892" width="13.28515625" style="21" customWidth="1"/>
    <col min="5893" max="5893" width="11.85546875" style="21" customWidth="1"/>
    <col min="5894" max="5894" width="11" style="21" customWidth="1"/>
    <col min="5895" max="5895" width="9.140625" style="21"/>
    <col min="5896" max="5896" width="9.85546875" style="21" bestFit="1" customWidth="1"/>
    <col min="5897" max="6144" width="9.140625" style="21"/>
    <col min="6145" max="6145" width="5" style="21" customWidth="1"/>
    <col min="6146" max="6146" width="54.28515625" style="21" customWidth="1"/>
    <col min="6147" max="6147" width="11.85546875" style="21" customWidth="1"/>
    <col min="6148" max="6148" width="13.28515625" style="21" customWidth="1"/>
    <col min="6149" max="6149" width="11.85546875" style="21" customWidth="1"/>
    <col min="6150" max="6150" width="11" style="21" customWidth="1"/>
    <col min="6151" max="6151" width="9.140625" style="21"/>
    <col min="6152" max="6152" width="9.85546875" style="21" bestFit="1" customWidth="1"/>
    <col min="6153" max="6400" width="9.140625" style="21"/>
    <col min="6401" max="6401" width="5" style="21" customWidth="1"/>
    <col min="6402" max="6402" width="54.28515625" style="21" customWidth="1"/>
    <col min="6403" max="6403" width="11.85546875" style="21" customWidth="1"/>
    <col min="6404" max="6404" width="13.28515625" style="21" customWidth="1"/>
    <col min="6405" max="6405" width="11.85546875" style="21" customWidth="1"/>
    <col min="6406" max="6406" width="11" style="21" customWidth="1"/>
    <col min="6407" max="6407" width="9.140625" style="21"/>
    <col min="6408" max="6408" width="9.85546875" style="21" bestFit="1" customWidth="1"/>
    <col min="6409" max="6656" width="9.140625" style="21"/>
    <col min="6657" max="6657" width="5" style="21" customWidth="1"/>
    <col min="6658" max="6658" width="54.28515625" style="21" customWidth="1"/>
    <col min="6659" max="6659" width="11.85546875" style="21" customWidth="1"/>
    <col min="6660" max="6660" width="13.28515625" style="21" customWidth="1"/>
    <col min="6661" max="6661" width="11.85546875" style="21" customWidth="1"/>
    <col min="6662" max="6662" width="11" style="21" customWidth="1"/>
    <col min="6663" max="6663" width="9.140625" style="21"/>
    <col min="6664" max="6664" width="9.85546875" style="21" bestFit="1" customWidth="1"/>
    <col min="6665" max="6912" width="9.140625" style="21"/>
    <col min="6913" max="6913" width="5" style="21" customWidth="1"/>
    <col min="6914" max="6914" width="54.28515625" style="21" customWidth="1"/>
    <col min="6915" max="6915" width="11.85546875" style="21" customWidth="1"/>
    <col min="6916" max="6916" width="13.28515625" style="21" customWidth="1"/>
    <col min="6917" max="6917" width="11.85546875" style="21" customWidth="1"/>
    <col min="6918" max="6918" width="11" style="21" customWidth="1"/>
    <col min="6919" max="6919" width="9.140625" style="21"/>
    <col min="6920" max="6920" width="9.85546875" style="21" bestFit="1" customWidth="1"/>
    <col min="6921" max="7168" width="9.140625" style="21"/>
    <col min="7169" max="7169" width="5" style="21" customWidth="1"/>
    <col min="7170" max="7170" width="54.28515625" style="21" customWidth="1"/>
    <col min="7171" max="7171" width="11.85546875" style="21" customWidth="1"/>
    <col min="7172" max="7172" width="13.28515625" style="21" customWidth="1"/>
    <col min="7173" max="7173" width="11.85546875" style="21" customWidth="1"/>
    <col min="7174" max="7174" width="11" style="21" customWidth="1"/>
    <col min="7175" max="7175" width="9.140625" style="21"/>
    <col min="7176" max="7176" width="9.85546875" style="21" bestFit="1" customWidth="1"/>
    <col min="7177" max="7424" width="9.140625" style="21"/>
    <col min="7425" max="7425" width="5" style="21" customWidth="1"/>
    <col min="7426" max="7426" width="54.28515625" style="21" customWidth="1"/>
    <col min="7427" max="7427" width="11.85546875" style="21" customWidth="1"/>
    <col min="7428" max="7428" width="13.28515625" style="21" customWidth="1"/>
    <col min="7429" max="7429" width="11.85546875" style="21" customWidth="1"/>
    <col min="7430" max="7430" width="11" style="21" customWidth="1"/>
    <col min="7431" max="7431" width="9.140625" style="21"/>
    <col min="7432" max="7432" width="9.85546875" style="21" bestFit="1" customWidth="1"/>
    <col min="7433" max="7680" width="9.140625" style="21"/>
    <col min="7681" max="7681" width="5" style="21" customWidth="1"/>
    <col min="7682" max="7682" width="54.28515625" style="21" customWidth="1"/>
    <col min="7683" max="7683" width="11.85546875" style="21" customWidth="1"/>
    <col min="7684" max="7684" width="13.28515625" style="21" customWidth="1"/>
    <col min="7685" max="7685" width="11.85546875" style="21" customWidth="1"/>
    <col min="7686" max="7686" width="11" style="21" customWidth="1"/>
    <col min="7687" max="7687" width="9.140625" style="21"/>
    <col min="7688" max="7688" width="9.85546875" style="21" bestFit="1" customWidth="1"/>
    <col min="7689" max="7936" width="9.140625" style="21"/>
    <col min="7937" max="7937" width="5" style="21" customWidth="1"/>
    <col min="7938" max="7938" width="54.28515625" style="21" customWidth="1"/>
    <col min="7939" max="7939" width="11.85546875" style="21" customWidth="1"/>
    <col min="7940" max="7940" width="13.28515625" style="21" customWidth="1"/>
    <col min="7941" max="7941" width="11.85546875" style="21" customWidth="1"/>
    <col min="7942" max="7942" width="11" style="21" customWidth="1"/>
    <col min="7943" max="7943" width="9.140625" style="21"/>
    <col min="7944" max="7944" width="9.85546875" style="21" bestFit="1" customWidth="1"/>
    <col min="7945" max="8192" width="9.140625" style="21"/>
    <col min="8193" max="8193" width="5" style="21" customWidth="1"/>
    <col min="8194" max="8194" width="54.28515625" style="21" customWidth="1"/>
    <col min="8195" max="8195" width="11.85546875" style="21" customWidth="1"/>
    <col min="8196" max="8196" width="13.28515625" style="21" customWidth="1"/>
    <col min="8197" max="8197" width="11.85546875" style="21" customWidth="1"/>
    <col min="8198" max="8198" width="11" style="21" customWidth="1"/>
    <col min="8199" max="8199" width="9.140625" style="21"/>
    <col min="8200" max="8200" width="9.85546875" style="21" bestFit="1" customWidth="1"/>
    <col min="8201" max="8448" width="9.140625" style="21"/>
    <col min="8449" max="8449" width="5" style="21" customWidth="1"/>
    <col min="8450" max="8450" width="54.28515625" style="21" customWidth="1"/>
    <col min="8451" max="8451" width="11.85546875" style="21" customWidth="1"/>
    <col min="8452" max="8452" width="13.28515625" style="21" customWidth="1"/>
    <col min="8453" max="8453" width="11.85546875" style="21" customWidth="1"/>
    <col min="8454" max="8454" width="11" style="21" customWidth="1"/>
    <col min="8455" max="8455" width="9.140625" style="21"/>
    <col min="8456" max="8456" width="9.85546875" style="21" bestFit="1" customWidth="1"/>
    <col min="8457" max="8704" width="9.140625" style="21"/>
    <col min="8705" max="8705" width="5" style="21" customWidth="1"/>
    <col min="8706" max="8706" width="54.28515625" style="21" customWidth="1"/>
    <col min="8707" max="8707" width="11.85546875" style="21" customWidth="1"/>
    <col min="8708" max="8708" width="13.28515625" style="21" customWidth="1"/>
    <col min="8709" max="8709" width="11.85546875" style="21" customWidth="1"/>
    <col min="8710" max="8710" width="11" style="21" customWidth="1"/>
    <col min="8711" max="8711" width="9.140625" style="21"/>
    <col min="8712" max="8712" width="9.85546875" style="21" bestFit="1" customWidth="1"/>
    <col min="8713" max="8960" width="9.140625" style="21"/>
    <col min="8961" max="8961" width="5" style="21" customWidth="1"/>
    <col min="8962" max="8962" width="54.28515625" style="21" customWidth="1"/>
    <col min="8963" max="8963" width="11.85546875" style="21" customWidth="1"/>
    <col min="8964" max="8964" width="13.28515625" style="21" customWidth="1"/>
    <col min="8965" max="8965" width="11.85546875" style="21" customWidth="1"/>
    <col min="8966" max="8966" width="11" style="21" customWidth="1"/>
    <col min="8967" max="8967" width="9.140625" style="21"/>
    <col min="8968" max="8968" width="9.85546875" style="21" bestFit="1" customWidth="1"/>
    <col min="8969" max="9216" width="9.140625" style="21"/>
    <col min="9217" max="9217" width="5" style="21" customWidth="1"/>
    <col min="9218" max="9218" width="54.28515625" style="21" customWidth="1"/>
    <col min="9219" max="9219" width="11.85546875" style="21" customWidth="1"/>
    <col min="9220" max="9220" width="13.28515625" style="21" customWidth="1"/>
    <col min="9221" max="9221" width="11.85546875" style="21" customWidth="1"/>
    <col min="9222" max="9222" width="11" style="21" customWidth="1"/>
    <col min="9223" max="9223" width="9.140625" style="21"/>
    <col min="9224" max="9224" width="9.85546875" style="21" bestFit="1" customWidth="1"/>
    <col min="9225" max="9472" width="9.140625" style="21"/>
    <col min="9473" max="9473" width="5" style="21" customWidth="1"/>
    <col min="9474" max="9474" width="54.28515625" style="21" customWidth="1"/>
    <col min="9475" max="9475" width="11.85546875" style="21" customWidth="1"/>
    <col min="9476" max="9476" width="13.28515625" style="21" customWidth="1"/>
    <col min="9477" max="9477" width="11.85546875" style="21" customWidth="1"/>
    <col min="9478" max="9478" width="11" style="21" customWidth="1"/>
    <col min="9479" max="9479" width="9.140625" style="21"/>
    <col min="9480" max="9480" width="9.85546875" style="21" bestFit="1" customWidth="1"/>
    <col min="9481" max="9728" width="9.140625" style="21"/>
    <col min="9729" max="9729" width="5" style="21" customWidth="1"/>
    <col min="9730" max="9730" width="54.28515625" style="21" customWidth="1"/>
    <col min="9731" max="9731" width="11.85546875" style="21" customWidth="1"/>
    <col min="9732" max="9732" width="13.28515625" style="21" customWidth="1"/>
    <col min="9733" max="9733" width="11.85546875" style="21" customWidth="1"/>
    <col min="9734" max="9734" width="11" style="21" customWidth="1"/>
    <col min="9735" max="9735" width="9.140625" style="21"/>
    <col min="9736" max="9736" width="9.85546875" style="21" bestFit="1" customWidth="1"/>
    <col min="9737" max="9984" width="9.140625" style="21"/>
    <col min="9985" max="9985" width="5" style="21" customWidth="1"/>
    <col min="9986" max="9986" width="54.28515625" style="21" customWidth="1"/>
    <col min="9987" max="9987" width="11.85546875" style="21" customWidth="1"/>
    <col min="9988" max="9988" width="13.28515625" style="21" customWidth="1"/>
    <col min="9989" max="9989" width="11.85546875" style="21" customWidth="1"/>
    <col min="9990" max="9990" width="11" style="21" customWidth="1"/>
    <col min="9991" max="9991" width="9.140625" style="21"/>
    <col min="9992" max="9992" width="9.85546875" style="21" bestFit="1" customWidth="1"/>
    <col min="9993" max="10240" width="9.140625" style="21"/>
    <col min="10241" max="10241" width="5" style="21" customWidth="1"/>
    <col min="10242" max="10242" width="54.28515625" style="21" customWidth="1"/>
    <col min="10243" max="10243" width="11.85546875" style="21" customWidth="1"/>
    <col min="10244" max="10244" width="13.28515625" style="21" customWidth="1"/>
    <col min="10245" max="10245" width="11.85546875" style="21" customWidth="1"/>
    <col min="10246" max="10246" width="11" style="21" customWidth="1"/>
    <col min="10247" max="10247" width="9.140625" style="21"/>
    <col min="10248" max="10248" width="9.85546875" style="21" bestFit="1" customWidth="1"/>
    <col min="10249" max="10496" width="9.140625" style="21"/>
    <col min="10497" max="10497" width="5" style="21" customWidth="1"/>
    <col min="10498" max="10498" width="54.28515625" style="21" customWidth="1"/>
    <col min="10499" max="10499" width="11.85546875" style="21" customWidth="1"/>
    <col min="10500" max="10500" width="13.28515625" style="21" customWidth="1"/>
    <col min="10501" max="10501" width="11.85546875" style="21" customWidth="1"/>
    <col min="10502" max="10502" width="11" style="21" customWidth="1"/>
    <col min="10503" max="10503" width="9.140625" style="21"/>
    <col min="10504" max="10504" width="9.85546875" style="21" bestFit="1" customWidth="1"/>
    <col min="10505" max="10752" width="9.140625" style="21"/>
    <col min="10753" max="10753" width="5" style="21" customWidth="1"/>
    <col min="10754" max="10754" width="54.28515625" style="21" customWidth="1"/>
    <col min="10755" max="10755" width="11.85546875" style="21" customWidth="1"/>
    <col min="10756" max="10756" width="13.28515625" style="21" customWidth="1"/>
    <col min="10757" max="10757" width="11.85546875" style="21" customWidth="1"/>
    <col min="10758" max="10758" width="11" style="21" customWidth="1"/>
    <col min="10759" max="10759" width="9.140625" style="21"/>
    <col min="10760" max="10760" width="9.85546875" style="21" bestFit="1" customWidth="1"/>
    <col min="10761" max="11008" width="9.140625" style="21"/>
    <col min="11009" max="11009" width="5" style="21" customWidth="1"/>
    <col min="11010" max="11010" width="54.28515625" style="21" customWidth="1"/>
    <col min="11011" max="11011" width="11.85546875" style="21" customWidth="1"/>
    <col min="11012" max="11012" width="13.28515625" style="21" customWidth="1"/>
    <col min="11013" max="11013" width="11.85546875" style="21" customWidth="1"/>
    <col min="11014" max="11014" width="11" style="21" customWidth="1"/>
    <col min="11015" max="11015" width="9.140625" style="21"/>
    <col min="11016" max="11016" width="9.85546875" style="21" bestFit="1" customWidth="1"/>
    <col min="11017" max="11264" width="9.140625" style="21"/>
    <col min="11265" max="11265" width="5" style="21" customWidth="1"/>
    <col min="11266" max="11266" width="54.28515625" style="21" customWidth="1"/>
    <col min="11267" max="11267" width="11.85546875" style="21" customWidth="1"/>
    <col min="11268" max="11268" width="13.28515625" style="21" customWidth="1"/>
    <col min="11269" max="11269" width="11.85546875" style="21" customWidth="1"/>
    <col min="11270" max="11270" width="11" style="21" customWidth="1"/>
    <col min="11271" max="11271" width="9.140625" style="21"/>
    <col min="11272" max="11272" width="9.85546875" style="21" bestFit="1" customWidth="1"/>
    <col min="11273" max="11520" width="9.140625" style="21"/>
    <col min="11521" max="11521" width="5" style="21" customWidth="1"/>
    <col min="11522" max="11522" width="54.28515625" style="21" customWidth="1"/>
    <col min="11523" max="11523" width="11.85546875" style="21" customWidth="1"/>
    <col min="11524" max="11524" width="13.28515625" style="21" customWidth="1"/>
    <col min="11525" max="11525" width="11.85546875" style="21" customWidth="1"/>
    <col min="11526" max="11526" width="11" style="21" customWidth="1"/>
    <col min="11527" max="11527" width="9.140625" style="21"/>
    <col min="11528" max="11528" width="9.85546875" style="21" bestFit="1" customWidth="1"/>
    <col min="11529" max="11776" width="9.140625" style="21"/>
    <col min="11777" max="11777" width="5" style="21" customWidth="1"/>
    <col min="11778" max="11778" width="54.28515625" style="21" customWidth="1"/>
    <col min="11779" max="11779" width="11.85546875" style="21" customWidth="1"/>
    <col min="11780" max="11780" width="13.28515625" style="21" customWidth="1"/>
    <col min="11781" max="11781" width="11.85546875" style="21" customWidth="1"/>
    <col min="11782" max="11782" width="11" style="21" customWidth="1"/>
    <col min="11783" max="11783" width="9.140625" style="21"/>
    <col min="11784" max="11784" width="9.85546875" style="21" bestFit="1" customWidth="1"/>
    <col min="11785" max="12032" width="9.140625" style="21"/>
    <col min="12033" max="12033" width="5" style="21" customWidth="1"/>
    <col min="12034" max="12034" width="54.28515625" style="21" customWidth="1"/>
    <col min="12035" max="12035" width="11.85546875" style="21" customWidth="1"/>
    <col min="12036" max="12036" width="13.28515625" style="21" customWidth="1"/>
    <col min="12037" max="12037" width="11.85546875" style="21" customWidth="1"/>
    <col min="12038" max="12038" width="11" style="21" customWidth="1"/>
    <col min="12039" max="12039" width="9.140625" style="21"/>
    <col min="12040" max="12040" width="9.85546875" style="21" bestFit="1" customWidth="1"/>
    <col min="12041" max="12288" width="9.140625" style="21"/>
    <col min="12289" max="12289" width="5" style="21" customWidth="1"/>
    <col min="12290" max="12290" width="54.28515625" style="21" customWidth="1"/>
    <col min="12291" max="12291" width="11.85546875" style="21" customWidth="1"/>
    <col min="12292" max="12292" width="13.28515625" style="21" customWidth="1"/>
    <col min="12293" max="12293" width="11.85546875" style="21" customWidth="1"/>
    <col min="12294" max="12294" width="11" style="21" customWidth="1"/>
    <col min="12295" max="12295" width="9.140625" style="21"/>
    <col min="12296" max="12296" width="9.85546875" style="21" bestFit="1" customWidth="1"/>
    <col min="12297" max="12544" width="9.140625" style="21"/>
    <col min="12545" max="12545" width="5" style="21" customWidth="1"/>
    <col min="12546" max="12546" width="54.28515625" style="21" customWidth="1"/>
    <col min="12547" max="12547" width="11.85546875" style="21" customWidth="1"/>
    <col min="12548" max="12548" width="13.28515625" style="21" customWidth="1"/>
    <col min="12549" max="12549" width="11.85546875" style="21" customWidth="1"/>
    <col min="12550" max="12550" width="11" style="21" customWidth="1"/>
    <col min="12551" max="12551" width="9.140625" style="21"/>
    <col min="12552" max="12552" width="9.85546875" style="21" bestFit="1" customWidth="1"/>
    <col min="12553" max="12800" width="9.140625" style="21"/>
    <col min="12801" max="12801" width="5" style="21" customWidth="1"/>
    <col min="12802" max="12802" width="54.28515625" style="21" customWidth="1"/>
    <col min="12803" max="12803" width="11.85546875" style="21" customWidth="1"/>
    <col min="12804" max="12804" width="13.28515625" style="21" customWidth="1"/>
    <col min="12805" max="12805" width="11.85546875" style="21" customWidth="1"/>
    <col min="12806" max="12806" width="11" style="21" customWidth="1"/>
    <col min="12807" max="12807" width="9.140625" style="21"/>
    <col min="12808" max="12808" width="9.85546875" style="21" bestFit="1" customWidth="1"/>
    <col min="12809" max="13056" width="9.140625" style="21"/>
    <col min="13057" max="13057" width="5" style="21" customWidth="1"/>
    <col min="13058" max="13058" width="54.28515625" style="21" customWidth="1"/>
    <col min="13059" max="13059" width="11.85546875" style="21" customWidth="1"/>
    <col min="13060" max="13060" width="13.28515625" style="21" customWidth="1"/>
    <col min="13061" max="13061" width="11.85546875" style="21" customWidth="1"/>
    <col min="13062" max="13062" width="11" style="21" customWidth="1"/>
    <col min="13063" max="13063" width="9.140625" style="21"/>
    <col min="13064" max="13064" width="9.85546875" style="21" bestFit="1" customWidth="1"/>
    <col min="13065" max="13312" width="9.140625" style="21"/>
    <col min="13313" max="13313" width="5" style="21" customWidth="1"/>
    <col min="13314" max="13314" width="54.28515625" style="21" customWidth="1"/>
    <col min="13315" max="13315" width="11.85546875" style="21" customWidth="1"/>
    <col min="13316" max="13316" width="13.28515625" style="21" customWidth="1"/>
    <col min="13317" max="13317" width="11.85546875" style="21" customWidth="1"/>
    <col min="13318" max="13318" width="11" style="21" customWidth="1"/>
    <col min="13319" max="13319" width="9.140625" style="21"/>
    <col min="13320" max="13320" width="9.85546875" style="21" bestFit="1" customWidth="1"/>
    <col min="13321" max="13568" width="9.140625" style="21"/>
    <col min="13569" max="13569" width="5" style="21" customWidth="1"/>
    <col min="13570" max="13570" width="54.28515625" style="21" customWidth="1"/>
    <col min="13571" max="13571" width="11.85546875" style="21" customWidth="1"/>
    <col min="13572" max="13572" width="13.28515625" style="21" customWidth="1"/>
    <col min="13573" max="13573" width="11.85546875" style="21" customWidth="1"/>
    <col min="13574" max="13574" width="11" style="21" customWidth="1"/>
    <col min="13575" max="13575" width="9.140625" style="21"/>
    <col min="13576" max="13576" width="9.85546875" style="21" bestFit="1" customWidth="1"/>
    <col min="13577" max="13824" width="9.140625" style="21"/>
    <col min="13825" max="13825" width="5" style="21" customWidth="1"/>
    <col min="13826" max="13826" width="54.28515625" style="21" customWidth="1"/>
    <col min="13827" max="13827" width="11.85546875" style="21" customWidth="1"/>
    <col min="13828" max="13828" width="13.28515625" style="21" customWidth="1"/>
    <col min="13829" max="13829" width="11.85546875" style="21" customWidth="1"/>
    <col min="13830" max="13830" width="11" style="21" customWidth="1"/>
    <col min="13831" max="13831" width="9.140625" style="21"/>
    <col min="13832" max="13832" width="9.85546875" style="21" bestFit="1" customWidth="1"/>
    <col min="13833" max="14080" width="9.140625" style="21"/>
    <col min="14081" max="14081" width="5" style="21" customWidth="1"/>
    <col min="14082" max="14082" width="54.28515625" style="21" customWidth="1"/>
    <col min="14083" max="14083" width="11.85546875" style="21" customWidth="1"/>
    <col min="14084" max="14084" width="13.28515625" style="21" customWidth="1"/>
    <col min="14085" max="14085" width="11.85546875" style="21" customWidth="1"/>
    <col min="14086" max="14086" width="11" style="21" customWidth="1"/>
    <col min="14087" max="14087" width="9.140625" style="21"/>
    <col min="14088" max="14088" width="9.85546875" style="21" bestFit="1" customWidth="1"/>
    <col min="14089" max="14336" width="9.140625" style="21"/>
    <col min="14337" max="14337" width="5" style="21" customWidth="1"/>
    <col min="14338" max="14338" width="54.28515625" style="21" customWidth="1"/>
    <col min="14339" max="14339" width="11.85546875" style="21" customWidth="1"/>
    <col min="14340" max="14340" width="13.28515625" style="21" customWidth="1"/>
    <col min="14341" max="14341" width="11.85546875" style="21" customWidth="1"/>
    <col min="14342" max="14342" width="11" style="21" customWidth="1"/>
    <col min="14343" max="14343" width="9.140625" style="21"/>
    <col min="14344" max="14344" width="9.85546875" style="21" bestFit="1" customWidth="1"/>
    <col min="14345" max="14592" width="9.140625" style="21"/>
    <col min="14593" max="14593" width="5" style="21" customWidth="1"/>
    <col min="14594" max="14594" width="54.28515625" style="21" customWidth="1"/>
    <col min="14595" max="14595" width="11.85546875" style="21" customWidth="1"/>
    <col min="14596" max="14596" width="13.28515625" style="21" customWidth="1"/>
    <col min="14597" max="14597" width="11.85546875" style="21" customWidth="1"/>
    <col min="14598" max="14598" width="11" style="21" customWidth="1"/>
    <col min="14599" max="14599" width="9.140625" style="21"/>
    <col min="14600" max="14600" width="9.85546875" style="21" bestFit="1" customWidth="1"/>
    <col min="14601" max="14848" width="9.140625" style="21"/>
    <col min="14849" max="14849" width="5" style="21" customWidth="1"/>
    <col min="14850" max="14850" width="54.28515625" style="21" customWidth="1"/>
    <col min="14851" max="14851" width="11.85546875" style="21" customWidth="1"/>
    <col min="14852" max="14852" width="13.28515625" style="21" customWidth="1"/>
    <col min="14853" max="14853" width="11.85546875" style="21" customWidth="1"/>
    <col min="14854" max="14854" width="11" style="21" customWidth="1"/>
    <col min="14855" max="14855" width="9.140625" style="21"/>
    <col min="14856" max="14856" width="9.85546875" style="21" bestFit="1" customWidth="1"/>
    <col min="14857" max="15104" width="9.140625" style="21"/>
    <col min="15105" max="15105" width="5" style="21" customWidth="1"/>
    <col min="15106" max="15106" width="54.28515625" style="21" customWidth="1"/>
    <col min="15107" max="15107" width="11.85546875" style="21" customWidth="1"/>
    <col min="15108" max="15108" width="13.28515625" style="21" customWidth="1"/>
    <col min="15109" max="15109" width="11.85546875" style="21" customWidth="1"/>
    <col min="15110" max="15110" width="11" style="21" customWidth="1"/>
    <col min="15111" max="15111" width="9.140625" style="21"/>
    <col min="15112" max="15112" width="9.85546875" style="21" bestFit="1" customWidth="1"/>
    <col min="15113" max="15360" width="9.140625" style="21"/>
    <col min="15361" max="15361" width="5" style="21" customWidth="1"/>
    <col min="15362" max="15362" width="54.28515625" style="21" customWidth="1"/>
    <col min="15363" max="15363" width="11.85546875" style="21" customWidth="1"/>
    <col min="15364" max="15364" width="13.28515625" style="21" customWidth="1"/>
    <col min="15365" max="15365" width="11.85546875" style="21" customWidth="1"/>
    <col min="15366" max="15366" width="11" style="21" customWidth="1"/>
    <col min="15367" max="15367" width="9.140625" style="21"/>
    <col min="15368" max="15368" width="9.85546875" style="21" bestFit="1" customWidth="1"/>
    <col min="15369" max="15616" width="9.140625" style="21"/>
    <col min="15617" max="15617" width="5" style="21" customWidth="1"/>
    <col min="15618" max="15618" width="54.28515625" style="21" customWidth="1"/>
    <col min="15619" max="15619" width="11.85546875" style="21" customWidth="1"/>
    <col min="15620" max="15620" width="13.28515625" style="21" customWidth="1"/>
    <col min="15621" max="15621" width="11.85546875" style="21" customWidth="1"/>
    <col min="15622" max="15622" width="11" style="21" customWidth="1"/>
    <col min="15623" max="15623" width="9.140625" style="21"/>
    <col min="15624" max="15624" width="9.85546875" style="21" bestFit="1" customWidth="1"/>
    <col min="15625" max="15872" width="9.140625" style="21"/>
    <col min="15873" max="15873" width="5" style="21" customWidth="1"/>
    <col min="15874" max="15874" width="54.28515625" style="21" customWidth="1"/>
    <col min="15875" max="15875" width="11.85546875" style="21" customWidth="1"/>
    <col min="15876" max="15876" width="13.28515625" style="21" customWidth="1"/>
    <col min="15877" max="15877" width="11.85546875" style="21" customWidth="1"/>
    <col min="15878" max="15878" width="11" style="21" customWidth="1"/>
    <col min="15879" max="15879" width="9.140625" style="21"/>
    <col min="15880" max="15880" width="9.85546875" style="21" bestFit="1" customWidth="1"/>
    <col min="15881" max="16128" width="9.140625" style="21"/>
    <col min="16129" max="16129" width="5" style="21" customWidth="1"/>
    <col min="16130" max="16130" width="54.28515625" style="21" customWidth="1"/>
    <col min="16131" max="16131" width="11.85546875" style="21" customWidth="1"/>
    <col min="16132" max="16132" width="13.28515625" style="21" customWidth="1"/>
    <col min="16133" max="16133" width="11.85546875" style="21" customWidth="1"/>
    <col min="16134" max="16134" width="11" style="21" customWidth="1"/>
    <col min="16135" max="16135" width="9.140625" style="21"/>
    <col min="16136" max="16136" width="9.85546875" style="21" bestFit="1" customWidth="1"/>
    <col min="16137" max="16384" width="9.140625" style="21"/>
  </cols>
  <sheetData>
    <row r="1" spans="1:9" ht="24" customHeight="1">
      <c r="A1" s="132" t="s">
        <v>72</v>
      </c>
      <c r="B1" s="132"/>
      <c r="C1" s="132"/>
      <c r="D1" s="132"/>
      <c r="E1" s="132"/>
      <c r="F1" s="132"/>
    </row>
    <row r="2" spans="1:9" ht="39" customHeight="1">
      <c r="A2" s="133" t="s">
        <v>71</v>
      </c>
      <c r="B2" s="134"/>
      <c r="C2" s="134"/>
      <c r="D2" s="134"/>
      <c r="E2" s="134"/>
      <c r="F2" s="134"/>
    </row>
    <row r="3" spans="1:9" ht="18.75" customHeight="1">
      <c r="A3" s="140" t="s">
        <v>79</v>
      </c>
      <c r="B3" s="140"/>
      <c r="C3" s="140"/>
      <c r="D3" s="140"/>
      <c r="E3" s="140"/>
      <c r="F3" s="140"/>
    </row>
    <row r="4" spans="1:9">
      <c r="A4" s="22"/>
      <c r="B4" s="22"/>
      <c r="C4" s="23"/>
      <c r="D4" s="23"/>
      <c r="E4" s="23"/>
      <c r="F4" s="23"/>
    </row>
    <row r="5" spans="1:9" ht="15.75">
      <c r="F5" s="149" t="s">
        <v>48</v>
      </c>
    </row>
    <row r="6" spans="1:9" ht="23.25" customHeight="1">
      <c r="A6" s="135" t="s">
        <v>0</v>
      </c>
      <c r="B6" s="136" t="s">
        <v>49</v>
      </c>
      <c r="C6" s="137" t="s">
        <v>66</v>
      </c>
      <c r="D6" s="137" t="s">
        <v>67</v>
      </c>
      <c r="E6" s="139" t="s">
        <v>5</v>
      </c>
      <c r="F6" s="139"/>
    </row>
    <row r="7" spans="1:9" ht="27.75" customHeight="1">
      <c r="A7" s="135"/>
      <c r="B7" s="136"/>
      <c r="C7" s="138"/>
      <c r="D7" s="138"/>
      <c r="E7" s="19" t="s">
        <v>39</v>
      </c>
      <c r="F7" s="19" t="s">
        <v>40</v>
      </c>
    </row>
    <row r="8" spans="1:9" s="28" customFormat="1" ht="16.5" customHeight="1">
      <c r="A8" s="25" t="s">
        <v>1</v>
      </c>
      <c r="B8" s="25" t="s">
        <v>2</v>
      </c>
      <c r="C8" s="26">
        <v>1</v>
      </c>
      <c r="D8" s="26">
        <v>2</v>
      </c>
      <c r="E8" s="11" t="s">
        <v>6</v>
      </c>
      <c r="F8" s="12" t="s">
        <v>41</v>
      </c>
      <c r="G8" s="27"/>
    </row>
    <row r="9" spans="1:9" s="32" customFormat="1" ht="18.75" customHeight="1">
      <c r="A9" s="13" t="s">
        <v>1</v>
      </c>
      <c r="B9" s="14" t="s">
        <v>7</v>
      </c>
      <c r="C9" s="29">
        <f>SUM(C10:C13)</f>
        <v>9312596</v>
      </c>
      <c r="D9" s="29">
        <f t="shared" ref="D9:E9" si="0">SUM(D10:D13)</f>
        <v>14783774.308456</v>
      </c>
      <c r="E9" s="29">
        <f t="shared" si="0"/>
        <v>5471178.3084559999</v>
      </c>
      <c r="F9" s="30">
        <f>D9/C9</f>
        <v>1.5875030236956484</v>
      </c>
      <c r="G9" s="31"/>
    </row>
    <row r="10" spans="1:9" ht="15.75">
      <c r="A10" s="5">
        <v>1</v>
      </c>
      <c r="B10" s="6" t="s">
        <v>8</v>
      </c>
      <c r="C10" s="33">
        <v>8219950</v>
      </c>
      <c r="D10" s="33">
        <v>10055154.26627</v>
      </c>
      <c r="E10" s="34">
        <f>D10-C10</f>
        <v>1835204.2662700005</v>
      </c>
      <c r="F10" s="35">
        <f>D10/C10</f>
        <v>1.2232622176862391</v>
      </c>
    </row>
    <row r="11" spans="1:9" ht="15.75">
      <c r="A11" s="5">
        <v>2</v>
      </c>
      <c r="B11" s="6" t="s">
        <v>9</v>
      </c>
      <c r="C11" s="33">
        <v>1092646</v>
      </c>
      <c r="D11" s="33">
        <v>1092646</v>
      </c>
      <c r="E11" s="34">
        <f t="shared" ref="E11:E14" si="1">D11-C11</f>
        <v>0</v>
      </c>
      <c r="F11" s="35">
        <f t="shared" ref="F11:F14" si="2">D11/C11</f>
        <v>1</v>
      </c>
    </row>
    <row r="12" spans="1:9" ht="15.75">
      <c r="A12" s="1">
        <v>3</v>
      </c>
      <c r="B12" s="36" t="s">
        <v>42</v>
      </c>
      <c r="C12" s="2"/>
      <c r="D12" s="2">
        <v>3603520.3096790002</v>
      </c>
      <c r="E12" s="34">
        <f t="shared" si="1"/>
        <v>3603520.3096790002</v>
      </c>
      <c r="F12" s="35"/>
    </row>
    <row r="13" spans="1:9" ht="15.75">
      <c r="A13" s="1">
        <v>4</v>
      </c>
      <c r="B13" s="36" t="s">
        <v>43</v>
      </c>
      <c r="C13" s="2"/>
      <c r="D13" s="2">
        <v>32453.732507000001</v>
      </c>
      <c r="E13" s="34">
        <f t="shared" si="1"/>
        <v>32453.732507000001</v>
      </c>
      <c r="F13" s="35"/>
    </row>
    <row r="14" spans="1:9" s="32" customFormat="1" ht="15.75">
      <c r="A14" s="8" t="s">
        <v>2</v>
      </c>
      <c r="B14" s="9" t="s">
        <v>10</v>
      </c>
      <c r="C14" s="10">
        <v>9368396</v>
      </c>
      <c r="D14" s="10">
        <v>9258633.0580499992</v>
      </c>
      <c r="E14" s="37">
        <f t="shared" si="1"/>
        <v>-109762.94195000082</v>
      </c>
      <c r="F14" s="30">
        <f t="shared" si="2"/>
        <v>0.98828369958421902</v>
      </c>
      <c r="G14" s="31"/>
      <c r="I14" s="38"/>
    </row>
    <row r="15" spans="1:9" s="32" customFormat="1" ht="15.75">
      <c r="A15" s="8" t="s">
        <v>3</v>
      </c>
      <c r="B15" s="9" t="s">
        <v>11</v>
      </c>
      <c r="C15" s="10"/>
      <c r="D15" s="10"/>
      <c r="E15" s="37"/>
      <c r="F15" s="39"/>
      <c r="G15" s="31"/>
    </row>
    <row r="16" spans="1:9" s="32" customFormat="1" ht="15.75">
      <c r="A16" s="5"/>
      <c r="B16" s="6" t="s">
        <v>12</v>
      </c>
      <c r="C16" s="7"/>
      <c r="D16" s="7"/>
      <c r="E16" s="37"/>
      <c r="F16" s="39"/>
      <c r="G16" s="31"/>
    </row>
    <row r="17" spans="1:9" s="32" customFormat="1" ht="15.75">
      <c r="A17" s="5"/>
      <c r="B17" s="6" t="s">
        <v>13</v>
      </c>
      <c r="C17" s="37">
        <f>C14-C9</f>
        <v>55800</v>
      </c>
      <c r="D17" s="37">
        <v>10891.822882</v>
      </c>
      <c r="E17" s="17"/>
      <c r="F17" s="35">
        <f t="shared" ref="F17:F21" si="3">D17/C17</f>
        <v>0.19519395845878137</v>
      </c>
      <c r="G17" s="31"/>
      <c r="H17" s="38"/>
      <c r="I17" s="38"/>
    </row>
    <row r="18" spans="1:9" s="42" customFormat="1" ht="31.5">
      <c r="A18" s="15" t="s">
        <v>14</v>
      </c>
      <c r="B18" s="16" t="s">
        <v>50</v>
      </c>
      <c r="C18" s="40">
        <f>C10*30%</f>
        <v>2465985</v>
      </c>
      <c r="D18" s="40">
        <f>D10*30%</f>
        <v>3016546.2798810001</v>
      </c>
      <c r="E18" s="37">
        <f t="shared" ref="E18:E19" si="4">D18-C18</f>
        <v>550561.27988100005</v>
      </c>
      <c r="F18" s="30">
        <f t="shared" si="3"/>
        <v>1.2232622176862389</v>
      </c>
      <c r="G18" s="41"/>
    </row>
    <row r="19" spans="1:9" s="42" customFormat="1" ht="31.5">
      <c r="A19" s="15" t="s">
        <v>15</v>
      </c>
      <c r="B19" s="16" t="s">
        <v>16</v>
      </c>
      <c r="C19" s="43">
        <f>C18-C53</f>
        <v>2362840</v>
      </c>
      <c r="D19" s="43">
        <f>D18-D53</f>
        <v>2970529.518677</v>
      </c>
      <c r="E19" s="37">
        <f t="shared" si="4"/>
        <v>607689.51867699996</v>
      </c>
      <c r="F19" s="30">
        <f t="shared" si="3"/>
        <v>1.2571860636678742</v>
      </c>
      <c r="G19" s="41"/>
    </row>
    <row r="20" spans="1:9" s="42" customFormat="1" ht="15.75">
      <c r="A20" s="44" t="s">
        <v>17</v>
      </c>
      <c r="B20" s="45" t="s">
        <v>18</v>
      </c>
      <c r="C20" s="18"/>
      <c r="D20" s="18"/>
      <c r="E20" s="18"/>
      <c r="F20" s="4"/>
      <c r="G20" s="41"/>
    </row>
    <row r="21" spans="1:9" s="51" customFormat="1" ht="15.75">
      <c r="A21" s="46" t="s">
        <v>4</v>
      </c>
      <c r="B21" s="47" t="s">
        <v>19</v>
      </c>
      <c r="C21" s="48">
        <f t="shared" ref="C21:D21" si="5">C23+C24+C28</f>
        <v>53445</v>
      </c>
      <c r="D21" s="48">
        <f t="shared" si="5"/>
        <v>39259.481419000003</v>
      </c>
      <c r="E21" s="48">
        <f>E23+E24+E28</f>
        <v>-14185.518580999998</v>
      </c>
      <c r="F21" s="49">
        <f t="shared" si="3"/>
        <v>0.73457725547759389</v>
      </c>
      <c r="G21" s="50"/>
    </row>
    <row r="22" spans="1:9" ht="31.5">
      <c r="A22" s="44"/>
      <c r="B22" s="36" t="s">
        <v>20</v>
      </c>
      <c r="C22" s="52">
        <f>C21/C18</f>
        <v>2.1672881221905242E-2</v>
      </c>
      <c r="D22" s="52">
        <f>D21/D18</f>
        <v>1.3014712116582793E-2</v>
      </c>
      <c r="E22" s="52"/>
      <c r="F22" s="35"/>
    </row>
    <row r="23" spans="1:9" s="32" customFormat="1" ht="15.75">
      <c r="A23" s="44">
        <v>1</v>
      </c>
      <c r="B23" s="45" t="s">
        <v>21</v>
      </c>
      <c r="C23" s="18"/>
      <c r="D23" s="18"/>
      <c r="E23" s="18"/>
      <c r="F23" s="18"/>
      <c r="G23" s="31"/>
    </row>
    <row r="24" spans="1:9" s="32" customFormat="1" ht="15.75">
      <c r="A24" s="44">
        <v>2</v>
      </c>
      <c r="B24" s="45" t="s">
        <v>51</v>
      </c>
      <c r="C24" s="18">
        <f>C25+C26+C27</f>
        <v>53445</v>
      </c>
      <c r="D24" s="18">
        <f>D25+D26+D27</f>
        <v>39259.481419000003</v>
      </c>
      <c r="E24" s="18">
        <f t="shared" ref="E24" si="6">E25+E26+E27</f>
        <v>-14185.518580999998</v>
      </c>
      <c r="F24" s="30">
        <f t="shared" ref="F24" si="7">D24/C24</f>
        <v>0.73457725547759389</v>
      </c>
      <c r="G24" s="31"/>
    </row>
    <row r="25" spans="1:9" s="42" customFormat="1" ht="31.5">
      <c r="A25" s="53" t="s">
        <v>23</v>
      </c>
      <c r="B25" s="3" t="s">
        <v>68</v>
      </c>
      <c r="C25" s="34"/>
      <c r="D25" s="34"/>
      <c r="E25" s="4">
        <f>D25-C25</f>
        <v>0</v>
      </c>
      <c r="F25" s="35"/>
      <c r="G25" s="41"/>
    </row>
    <row r="26" spans="1:9" s="42" customFormat="1" ht="31.5">
      <c r="A26" s="53" t="s">
        <v>24</v>
      </c>
      <c r="B26" s="3" t="s">
        <v>69</v>
      </c>
      <c r="C26" s="34">
        <v>12425</v>
      </c>
      <c r="D26" s="34">
        <v>4721.8234229999998</v>
      </c>
      <c r="E26" s="4">
        <f t="shared" ref="E26:E27" si="8">D26-C26</f>
        <v>-7703.1765770000002</v>
      </c>
      <c r="F26" s="35">
        <f t="shared" ref="F26:F27" si="9">D26/C26</f>
        <v>0.3800260300201207</v>
      </c>
      <c r="G26" s="41"/>
    </row>
    <row r="27" spans="1:9" s="42" customFormat="1" ht="31.5">
      <c r="A27" s="53" t="s">
        <v>25</v>
      </c>
      <c r="B27" s="3" t="s">
        <v>70</v>
      </c>
      <c r="C27" s="34">
        <v>41020</v>
      </c>
      <c r="D27" s="34">
        <v>34537.657996000002</v>
      </c>
      <c r="E27" s="4">
        <f t="shared" si="8"/>
        <v>-6482.3420039999983</v>
      </c>
      <c r="F27" s="35">
        <f t="shared" si="9"/>
        <v>0.841971184690395</v>
      </c>
      <c r="G27" s="41"/>
    </row>
    <row r="28" spans="1:9" s="32" customFormat="1" ht="15.75">
      <c r="A28" s="44">
        <v>3</v>
      </c>
      <c r="B28" s="45" t="s">
        <v>52</v>
      </c>
      <c r="C28" s="18"/>
      <c r="D28" s="18"/>
      <c r="E28" s="18"/>
      <c r="F28" s="18"/>
      <c r="G28" s="31"/>
    </row>
    <row r="29" spans="1:9" s="51" customFormat="1" ht="15.75">
      <c r="A29" s="46" t="s">
        <v>27</v>
      </c>
      <c r="B29" s="47" t="s">
        <v>53</v>
      </c>
      <c r="C29" s="48">
        <f>C30</f>
        <v>6100</v>
      </c>
      <c r="D29" s="48">
        <f t="shared" ref="D29:E29" si="10">D30</f>
        <v>6239.3409200000006</v>
      </c>
      <c r="E29" s="48">
        <f t="shared" si="10"/>
        <v>139.34092000000032</v>
      </c>
      <c r="F29" s="30">
        <f t="shared" ref="F29:F30" si="11">D29/C29</f>
        <v>1.0228427737704919</v>
      </c>
      <c r="G29" s="50"/>
    </row>
    <row r="30" spans="1:9" ht="15.75">
      <c r="A30" s="44">
        <v>1</v>
      </c>
      <c r="B30" s="45" t="s">
        <v>28</v>
      </c>
      <c r="C30" s="18">
        <f>C31+C32+C36</f>
        <v>6100</v>
      </c>
      <c r="D30" s="18">
        <f t="shared" ref="D30:E30" si="12">D31+D32+D36</f>
        <v>6239.3409200000006</v>
      </c>
      <c r="E30" s="18">
        <f t="shared" si="12"/>
        <v>139.34092000000032</v>
      </c>
      <c r="F30" s="30">
        <f t="shared" si="11"/>
        <v>1.0228427737704919</v>
      </c>
    </row>
    <row r="31" spans="1:9" s="58" customFormat="1" ht="15.75">
      <c r="A31" s="54" t="s">
        <v>29</v>
      </c>
      <c r="B31" s="55" t="s">
        <v>21</v>
      </c>
      <c r="C31" s="56"/>
      <c r="D31" s="56"/>
      <c r="E31" s="56"/>
      <c r="F31" s="56"/>
      <c r="G31" s="57"/>
    </row>
    <row r="32" spans="1:9" s="58" customFormat="1" ht="15.75">
      <c r="A32" s="54" t="s">
        <v>30</v>
      </c>
      <c r="B32" s="55" t="s">
        <v>22</v>
      </c>
      <c r="C32" s="56">
        <f>C33+C34+C35</f>
        <v>6100</v>
      </c>
      <c r="D32" s="56">
        <f t="shared" ref="D32:E32" si="13">D33+D34+D35</f>
        <v>6239.3409200000006</v>
      </c>
      <c r="E32" s="56">
        <f t="shared" si="13"/>
        <v>139.34092000000032</v>
      </c>
      <c r="F32" s="30">
        <f t="shared" ref="F32" si="14">D32/C32</f>
        <v>1.0228427737704919</v>
      </c>
      <c r="G32" s="57"/>
    </row>
    <row r="33" spans="1:8" s="42" customFormat="1" ht="31.5">
      <c r="A33" s="53" t="s">
        <v>44</v>
      </c>
      <c r="B33" s="3" t="s">
        <v>68</v>
      </c>
      <c r="C33" s="4"/>
      <c r="D33" s="4"/>
      <c r="E33" s="4">
        <f t="shared" ref="E33:E35" si="15">D33-C33</f>
        <v>0</v>
      </c>
      <c r="F33" s="35"/>
      <c r="G33" s="41"/>
    </row>
    <row r="34" spans="1:8" s="42" customFormat="1" ht="31.5">
      <c r="A34" s="53" t="s">
        <v>45</v>
      </c>
      <c r="B34" s="3" t="s">
        <v>69</v>
      </c>
      <c r="C34" s="4">
        <v>1800</v>
      </c>
      <c r="D34" s="4">
        <v>1782.2622699999999</v>
      </c>
      <c r="E34" s="4">
        <f t="shared" si="15"/>
        <v>-17.737730000000056</v>
      </c>
      <c r="F34" s="35">
        <f t="shared" ref="F34:F35" si="16">D34/C34</f>
        <v>0.99014570555555548</v>
      </c>
      <c r="G34" s="41"/>
    </row>
    <row r="35" spans="1:8" s="42" customFormat="1" ht="31.5">
      <c r="A35" s="53" t="s">
        <v>46</v>
      </c>
      <c r="B35" s="3" t="s">
        <v>70</v>
      </c>
      <c r="C35" s="4">
        <v>4300</v>
      </c>
      <c r="D35" s="4">
        <v>4457.0786500000004</v>
      </c>
      <c r="E35" s="4">
        <f t="shared" si="15"/>
        <v>157.07865000000038</v>
      </c>
      <c r="F35" s="35">
        <f t="shared" si="16"/>
        <v>1.0365299186046513</v>
      </c>
      <c r="G35" s="41"/>
    </row>
    <row r="36" spans="1:8" s="58" customFormat="1" ht="15.75">
      <c r="A36" s="54" t="s">
        <v>31</v>
      </c>
      <c r="B36" s="55" t="s">
        <v>54</v>
      </c>
      <c r="C36" s="56"/>
      <c r="D36" s="56"/>
      <c r="E36" s="56"/>
      <c r="F36" s="56"/>
      <c r="G36" s="57"/>
    </row>
    <row r="37" spans="1:8" ht="15.75">
      <c r="A37" s="44">
        <v>2</v>
      </c>
      <c r="B37" s="45" t="s">
        <v>55</v>
      </c>
      <c r="C37" s="18">
        <f>C32</f>
        <v>6100</v>
      </c>
      <c r="D37" s="18">
        <f>D32</f>
        <v>6239.3409200000006</v>
      </c>
      <c r="E37" s="18">
        <f>D37-C37</f>
        <v>139.34092000000055</v>
      </c>
      <c r="F37" s="30">
        <f t="shared" ref="F37" si="17">D37/C37</f>
        <v>1.0228427737704919</v>
      </c>
      <c r="G37" s="59"/>
    </row>
    <row r="38" spans="1:8" ht="15.75">
      <c r="A38" s="53" t="s">
        <v>23</v>
      </c>
      <c r="B38" s="60" t="s">
        <v>56</v>
      </c>
      <c r="C38" s="4"/>
      <c r="D38" s="4"/>
      <c r="E38" s="4"/>
      <c r="F38" s="35"/>
    </row>
    <row r="39" spans="1:8" ht="15.75">
      <c r="A39" s="53" t="s">
        <v>24</v>
      </c>
      <c r="B39" s="60" t="s">
        <v>57</v>
      </c>
      <c r="C39" s="4"/>
      <c r="D39" s="4"/>
      <c r="E39" s="4"/>
      <c r="F39" s="35"/>
    </row>
    <row r="40" spans="1:8" ht="15.75">
      <c r="A40" s="53" t="s">
        <v>25</v>
      </c>
      <c r="B40" s="60" t="s">
        <v>58</v>
      </c>
      <c r="C40" s="4"/>
      <c r="D40" s="4"/>
      <c r="E40" s="4"/>
      <c r="F40" s="35"/>
    </row>
    <row r="41" spans="1:8" ht="15.75">
      <c r="A41" s="53" t="s">
        <v>26</v>
      </c>
      <c r="B41" s="60" t="s">
        <v>47</v>
      </c>
      <c r="C41" s="4">
        <f>C37</f>
        <v>6100</v>
      </c>
      <c r="D41" s="4">
        <f>D37</f>
        <v>6239.3409200000006</v>
      </c>
      <c r="E41" s="4">
        <f t="shared" ref="E41:E46" si="18">D41-C41</f>
        <v>139.34092000000055</v>
      </c>
      <c r="F41" s="35">
        <f t="shared" ref="F41:F46" si="19">D41/C41</f>
        <v>1.0228427737704919</v>
      </c>
    </row>
    <row r="42" spans="1:8" s="42" customFormat="1" ht="15.75">
      <c r="A42" s="44" t="s">
        <v>32</v>
      </c>
      <c r="B42" s="16" t="s">
        <v>33</v>
      </c>
      <c r="C42" s="18">
        <f>IF((C43=C46),C43,0)</f>
        <v>55800</v>
      </c>
      <c r="D42" s="18">
        <f>IF((D43=D46),D43,0)</f>
        <v>12996.620705000001</v>
      </c>
      <c r="E42" s="18">
        <f t="shared" si="18"/>
        <v>-42803.379294999999</v>
      </c>
      <c r="F42" s="30">
        <f t="shared" si="19"/>
        <v>0.23291434955197135</v>
      </c>
      <c r="G42" s="41"/>
    </row>
    <row r="43" spans="1:8" s="32" customFormat="1" ht="15.75">
      <c r="A43" s="44">
        <v>1</v>
      </c>
      <c r="B43" s="16" t="s">
        <v>34</v>
      </c>
      <c r="C43" s="18">
        <f>SUM(C44:C45)</f>
        <v>55800</v>
      </c>
      <c r="D43" s="18">
        <f>SUM(D44:D45)</f>
        <v>12996.620705000001</v>
      </c>
      <c r="E43" s="18">
        <f t="shared" si="18"/>
        <v>-42803.379294999999</v>
      </c>
      <c r="F43" s="30">
        <f t="shared" si="19"/>
        <v>0.23291434955197135</v>
      </c>
      <c r="G43" s="31"/>
    </row>
    <row r="44" spans="1:8" ht="15.75">
      <c r="A44" s="44"/>
      <c r="B44" s="60" t="s">
        <v>59</v>
      </c>
      <c r="C44" s="4">
        <f>C46</f>
        <v>55800</v>
      </c>
      <c r="D44" s="4">
        <f>D46</f>
        <v>12996.620705000001</v>
      </c>
      <c r="E44" s="4">
        <f t="shared" si="18"/>
        <v>-42803.379294999999</v>
      </c>
      <c r="F44" s="35">
        <f t="shared" si="19"/>
        <v>0.23291434955197135</v>
      </c>
    </row>
    <row r="45" spans="1:8" ht="15.75">
      <c r="A45" s="44"/>
      <c r="B45" s="60" t="s">
        <v>60</v>
      </c>
      <c r="C45" s="4"/>
      <c r="D45" s="4"/>
      <c r="E45" s="4">
        <f t="shared" si="18"/>
        <v>0</v>
      </c>
      <c r="F45" s="35"/>
    </row>
    <row r="46" spans="1:8" s="32" customFormat="1" ht="15.75">
      <c r="A46" s="44">
        <v>2</v>
      </c>
      <c r="B46" s="45" t="s">
        <v>35</v>
      </c>
      <c r="C46" s="18">
        <f>C47+C48+C52</f>
        <v>55800</v>
      </c>
      <c r="D46" s="18">
        <f>D47+D48+D52</f>
        <v>12996.620705000001</v>
      </c>
      <c r="E46" s="18">
        <f t="shared" si="18"/>
        <v>-42803.379294999999</v>
      </c>
      <c r="F46" s="30">
        <f t="shared" si="19"/>
        <v>0.23291434955197135</v>
      </c>
      <c r="G46" s="31"/>
    </row>
    <row r="47" spans="1:8" s="58" customFormat="1" ht="15.75">
      <c r="A47" s="54" t="s">
        <v>23</v>
      </c>
      <c r="B47" s="55" t="s">
        <v>21</v>
      </c>
      <c r="C47" s="56"/>
      <c r="D47" s="56"/>
      <c r="E47" s="56"/>
      <c r="F47" s="56"/>
      <c r="G47" s="57"/>
    </row>
    <row r="48" spans="1:8" s="58" customFormat="1" ht="15.75">
      <c r="A48" s="54" t="s">
        <v>24</v>
      </c>
      <c r="B48" s="55" t="s">
        <v>22</v>
      </c>
      <c r="C48" s="56">
        <f>C49+C50+C51</f>
        <v>55800</v>
      </c>
      <c r="D48" s="56">
        <f>D49+D50+D51</f>
        <v>12996.620705000001</v>
      </c>
      <c r="E48" s="18">
        <f>D48-C48</f>
        <v>-42803.379294999999</v>
      </c>
      <c r="F48" s="30">
        <f t="shared" ref="F48:F53" si="20">D48/C48</f>
        <v>0.23291434955197135</v>
      </c>
      <c r="G48" s="57"/>
      <c r="H48" s="61"/>
    </row>
    <row r="49" spans="1:8" s="51" customFormat="1" ht="31.5">
      <c r="A49" s="53" t="s">
        <v>61</v>
      </c>
      <c r="B49" s="3" t="s">
        <v>68</v>
      </c>
      <c r="C49" s="34">
        <v>34580</v>
      </c>
      <c r="D49" s="34">
        <v>3006.853897</v>
      </c>
      <c r="E49" s="4">
        <f t="shared" ref="E49:E51" si="21">D49-C49</f>
        <v>-31573.146102999999</v>
      </c>
      <c r="F49" s="35">
        <f t="shared" si="20"/>
        <v>8.6953553990746099E-2</v>
      </c>
      <c r="G49" s="50"/>
      <c r="H49" s="61"/>
    </row>
    <row r="50" spans="1:8" s="51" customFormat="1" ht="31.5">
      <c r="A50" s="53" t="s">
        <v>62</v>
      </c>
      <c r="B50" s="3" t="s">
        <v>69</v>
      </c>
      <c r="C50" s="34">
        <v>7220</v>
      </c>
      <c r="D50" s="34"/>
      <c r="E50" s="4">
        <f t="shared" si="21"/>
        <v>-7220</v>
      </c>
      <c r="F50" s="35">
        <f t="shared" si="20"/>
        <v>0</v>
      </c>
      <c r="G50" s="50"/>
      <c r="H50" s="61"/>
    </row>
    <row r="51" spans="1:8" s="51" customFormat="1" ht="31.5">
      <c r="A51" s="53" t="s">
        <v>63</v>
      </c>
      <c r="B51" s="3" t="s">
        <v>70</v>
      </c>
      <c r="C51" s="34">
        <v>14000</v>
      </c>
      <c r="D51" s="34">
        <v>9989.7668080000003</v>
      </c>
      <c r="E51" s="4">
        <f t="shared" si="21"/>
        <v>-4010.2331919999997</v>
      </c>
      <c r="F51" s="35">
        <f t="shared" si="20"/>
        <v>0.71355477200000006</v>
      </c>
      <c r="G51" s="50"/>
      <c r="H51" s="61"/>
    </row>
    <row r="52" spans="1:8" s="58" customFormat="1" ht="15.75">
      <c r="A52" s="54" t="s">
        <v>25</v>
      </c>
      <c r="B52" s="55" t="s">
        <v>52</v>
      </c>
      <c r="C52" s="56"/>
      <c r="D52" s="56"/>
      <c r="E52" s="56"/>
      <c r="F52" s="35"/>
      <c r="G52" s="57"/>
    </row>
    <row r="53" spans="1:8" s="42" customFormat="1" ht="15.75">
      <c r="A53" s="44" t="s">
        <v>64</v>
      </c>
      <c r="B53" s="16" t="s">
        <v>65</v>
      </c>
      <c r="C53" s="18">
        <f>C55+C56+C60</f>
        <v>103145</v>
      </c>
      <c r="D53" s="18">
        <f>D55+D56+D60</f>
        <v>46016.761203999995</v>
      </c>
      <c r="E53" s="18">
        <f>E55+E56+E60</f>
        <v>-57128.238796000005</v>
      </c>
      <c r="F53" s="30">
        <f t="shared" si="20"/>
        <v>0.44613661548305777</v>
      </c>
      <c r="G53" s="41"/>
    </row>
    <row r="54" spans="1:8" ht="31.5">
      <c r="A54" s="44"/>
      <c r="B54" s="36" t="s">
        <v>36</v>
      </c>
      <c r="C54" s="62">
        <f>C53/C18</f>
        <v>4.1827099516014897E-2</v>
      </c>
      <c r="D54" s="62">
        <f>D53/D18</f>
        <v>1.5254783760789944E-2</v>
      </c>
      <c r="E54" s="62"/>
      <c r="F54" s="62"/>
    </row>
    <row r="55" spans="1:8" s="58" customFormat="1" ht="15.75">
      <c r="A55" s="54">
        <v>1</v>
      </c>
      <c r="B55" s="55" t="s">
        <v>21</v>
      </c>
      <c r="C55" s="56"/>
      <c r="D55" s="56"/>
      <c r="E55" s="56"/>
      <c r="F55" s="56"/>
      <c r="G55" s="57"/>
    </row>
    <row r="56" spans="1:8" s="58" customFormat="1" ht="15.75">
      <c r="A56" s="54">
        <v>2</v>
      </c>
      <c r="B56" s="55" t="s">
        <v>51</v>
      </c>
      <c r="C56" s="56">
        <f>C57+C58+C59</f>
        <v>103145</v>
      </c>
      <c r="D56" s="56">
        <f t="shared" ref="D56:E56" si="22">D57+D58+D59</f>
        <v>46016.761203999995</v>
      </c>
      <c r="E56" s="56">
        <f t="shared" si="22"/>
        <v>-57128.238796000005</v>
      </c>
      <c r="F56" s="30">
        <f t="shared" ref="F56:F59" si="23">D56/C56</f>
        <v>0.44613661548305777</v>
      </c>
      <c r="G56" s="57"/>
    </row>
    <row r="57" spans="1:8" s="51" customFormat="1" ht="31.5">
      <c r="A57" s="53" t="s">
        <v>23</v>
      </c>
      <c r="B57" s="3" t="s">
        <v>68</v>
      </c>
      <c r="C57" s="4">
        <f t="shared" ref="C57:D59" si="24">C25-C33+C49</f>
        <v>34580</v>
      </c>
      <c r="D57" s="4">
        <f t="shared" si="24"/>
        <v>3006.853897</v>
      </c>
      <c r="E57" s="4">
        <f>D57-C57</f>
        <v>-31573.146102999999</v>
      </c>
      <c r="F57" s="35">
        <f t="shared" si="23"/>
        <v>8.6953553990746099E-2</v>
      </c>
      <c r="G57" s="50"/>
    </row>
    <row r="58" spans="1:8" s="51" customFormat="1" ht="31.5">
      <c r="A58" s="53" t="s">
        <v>24</v>
      </c>
      <c r="B58" s="3" t="s">
        <v>69</v>
      </c>
      <c r="C58" s="4">
        <f t="shared" si="24"/>
        <v>17845</v>
      </c>
      <c r="D58" s="4">
        <f t="shared" si="24"/>
        <v>2939.5611529999996</v>
      </c>
      <c r="E58" s="4">
        <f t="shared" ref="E58:E59" si="25">D58-C58</f>
        <v>-14905.438847000001</v>
      </c>
      <c r="F58" s="35">
        <f t="shared" si="23"/>
        <v>0.16472743922667413</v>
      </c>
      <c r="G58" s="50"/>
    </row>
    <row r="59" spans="1:8" s="51" customFormat="1" ht="31.5">
      <c r="A59" s="53" t="s">
        <v>25</v>
      </c>
      <c r="B59" s="3" t="s">
        <v>70</v>
      </c>
      <c r="C59" s="4">
        <f t="shared" si="24"/>
        <v>50720</v>
      </c>
      <c r="D59" s="4">
        <f t="shared" si="24"/>
        <v>40070.346153999999</v>
      </c>
      <c r="E59" s="4">
        <f t="shared" si="25"/>
        <v>-10649.653846000001</v>
      </c>
      <c r="F59" s="35">
        <f t="shared" si="23"/>
        <v>0.79003048410883281</v>
      </c>
      <c r="G59" s="50"/>
    </row>
    <row r="60" spans="1:8" s="58" customFormat="1" ht="15.75">
      <c r="A60" s="54">
        <v>3</v>
      </c>
      <c r="B60" s="55" t="s">
        <v>52</v>
      </c>
      <c r="C60" s="4"/>
      <c r="D60" s="4"/>
      <c r="E60" s="4"/>
      <c r="F60" s="4"/>
      <c r="G60" s="57"/>
    </row>
    <row r="61" spans="1:8" s="42" customFormat="1" ht="18.75" customHeight="1">
      <c r="A61" s="63" t="s">
        <v>14</v>
      </c>
      <c r="B61" s="64" t="s">
        <v>38</v>
      </c>
      <c r="C61" s="65">
        <v>1400</v>
      </c>
      <c r="D61" s="65">
        <v>655.79748300000006</v>
      </c>
      <c r="E61" s="66">
        <f>D61-C61</f>
        <v>-744.20251699999994</v>
      </c>
      <c r="F61" s="67">
        <f t="shared" ref="F61" si="26">D61/C61</f>
        <v>0.46842677357142859</v>
      </c>
      <c r="G61" s="41"/>
    </row>
    <row r="62" spans="1:8">
      <c r="A62" s="68"/>
    </row>
  </sheetData>
  <mergeCells count="8">
    <mergeCell ref="A1:F1"/>
    <mergeCell ref="A2:F2"/>
    <mergeCell ref="A6:A7"/>
    <mergeCell ref="B6:B7"/>
    <mergeCell ref="C6:C7"/>
    <mergeCell ref="D6:D7"/>
    <mergeCell ref="E6:F6"/>
    <mergeCell ref="A3:F3"/>
  </mergeCells>
  <printOptions horizontalCentered="1"/>
  <pageMargins left="0.45" right="0.45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workbookViewId="0">
      <selection activeCell="A4" sqref="A4"/>
    </sheetView>
  </sheetViews>
  <sheetFormatPr defaultRowHeight="12.75"/>
  <cols>
    <col min="1" max="1" width="5.5703125" style="69" customWidth="1"/>
    <col min="2" max="2" width="61" style="69" customWidth="1"/>
    <col min="3" max="4" width="13.5703125" style="73" customWidth="1"/>
    <col min="5" max="5" width="13" style="72" customWidth="1"/>
    <col min="6" max="6" width="11.140625" style="69" bestFit="1" customWidth="1"/>
    <col min="7" max="254" width="9.140625" style="69"/>
    <col min="255" max="255" width="5.5703125" style="69" customWidth="1"/>
    <col min="256" max="256" width="61" style="69" customWidth="1"/>
    <col min="257" max="257" width="13.28515625" style="69" customWidth="1"/>
    <col min="258" max="258" width="15" style="69" customWidth="1"/>
    <col min="259" max="259" width="13.28515625" style="69" customWidth="1"/>
    <col min="260" max="260" width="12.42578125" style="69" customWidth="1"/>
    <col min="261" max="261" width="9.140625" style="69"/>
    <col min="262" max="262" width="11.140625" style="69" bestFit="1" customWidth="1"/>
    <col min="263" max="510" width="9.140625" style="69"/>
    <col min="511" max="511" width="5.5703125" style="69" customWidth="1"/>
    <col min="512" max="512" width="61" style="69" customWidth="1"/>
    <col min="513" max="513" width="13.28515625" style="69" customWidth="1"/>
    <col min="514" max="514" width="15" style="69" customWidth="1"/>
    <col min="515" max="515" width="13.28515625" style="69" customWidth="1"/>
    <col min="516" max="516" width="12.42578125" style="69" customWidth="1"/>
    <col min="517" max="517" width="9.140625" style="69"/>
    <col min="518" max="518" width="11.140625" style="69" bestFit="1" customWidth="1"/>
    <col min="519" max="766" width="9.140625" style="69"/>
    <col min="767" max="767" width="5.5703125" style="69" customWidth="1"/>
    <col min="768" max="768" width="61" style="69" customWidth="1"/>
    <col min="769" max="769" width="13.28515625" style="69" customWidth="1"/>
    <col min="770" max="770" width="15" style="69" customWidth="1"/>
    <col min="771" max="771" width="13.28515625" style="69" customWidth="1"/>
    <col min="772" max="772" width="12.42578125" style="69" customWidth="1"/>
    <col min="773" max="773" width="9.140625" style="69"/>
    <col min="774" max="774" width="11.140625" style="69" bestFit="1" customWidth="1"/>
    <col min="775" max="1022" width="9.140625" style="69"/>
    <col min="1023" max="1023" width="5.5703125" style="69" customWidth="1"/>
    <col min="1024" max="1024" width="61" style="69" customWidth="1"/>
    <col min="1025" max="1025" width="13.28515625" style="69" customWidth="1"/>
    <col min="1026" max="1026" width="15" style="69" customWidth="1"/>
    <col min="1027" max="1027" width="13.28515625" style="69" customWidth="1"/>
    <col min="1028" max="1028" width="12.42578125" style="69" customWidth="1"/>
    <col min="1029" max="1029" width="9.140625" style="69"/>
    <col min="1030" max="1030" width="11.140625" style="69" bestFit="1" customWidth="1"/>
    <col min="1031" max="1278" width="9.140625" style="69"/>
    <col min="1279" max="1279" width="5.5703125" style="69" customWidth="1"/>
    <col min="1280" max="1280" width="61" style="69" customWidth="1"/>
    <col min="1281" max="1281" width="13.28515625" style="69" customWidth="1"/>
    <col min="1282" max="1282" width="15" style="69" customWidth="1"/>
    <col min="1283" max="1283" width="13.28515625" style="69" customWidth="1"/>
    <col min="1284" max="1284" width="12.42578125" style="69" customWidth="1"/>
    <col min="1285" max="1285" width="9.140625" style="69"/>
    <col min="1286" max="1286" width="11.140625" style="69" bestFit="1" customWidth="1"/>
    <col min="1287" max="1534" width="9.140625" style="69"/>
    <col min="1535" max="1535" width="5.5703125" style="69" customWidth="1"/>
    <col min="1536" max="1536" width="61" style="69" customWidth="1"/>
    <col min="1537" max="1537" width="13.28515625" style="69" customWidth="1"/>
    <col min="1538" max="1538" width="15" style="69" customWidth="1"/>
    <col min="1539" max="1539" width="13.28515625" style="69" customWidth="1"/>
    <col min="1540" max="1540" width="12.42578125" style="69" customWidth="1"/>
    <col min="1541" max="1541" width="9.140625" style="69"/>
    <col min="1542" max="1542" width="11.140625" style="69" bestFit="1" customWidth="1"/>
    <col min="1543" max="1790" width="9.140625" style="69"/>
    <col min="1791" max="1791" width="5.5703125" style="69" customWidth="1"/>
    <col min="1792" max="1792" width="61" style="69" customWidth="1"/>
    <col min="1793" max="1793" width="13.28515625" style="69" customWidth="1"/>
    <col min="1794" max="1794" width="15" style="69" customWidth="1"/>
    <col min="1795" max="1795" width="13.28515625" style="69" customWidth="1"/>
    <col min="1796" max="1796" width="12.42578125" style="69" customWidth="1"/>
    <col min="1797" max="1797" width="9.140625" style="69"/>
    <col min="1798" max="1798" width="11.140625" style="69" bestFit="1" customWidth="1"/>
    <col min="1799" max="2046" width="9.140625" style="69"/>
    <col min="2047" max="2047" width="5.5703125" style="69" customWidth="1"/>
    <col min="2048" max="2048" width="61" style="69" customWidth="1"/>
    <col min="2049" max="2049" width="13.28515625" style="69" customWidth="1"/>
    <col min="2050" max="2050" width="15" style="69" customWidth="1"/>
    <col min="2051" max="2051" width="13.28515625" style="69" customWidth="1"/>
    <col min="2052" max="2052" width="12.42578125" style="69" customWidth="1"/>
    <col min="2053" max="2053" width="9.140625" style="69"/>
    <col min="2054" max="2054" width="11.140625" style="69" bestFit="1" customWidth="1"/>
    <col min="2055" max="2302" width="9.140625" style="69"/>
    <col min="2303" max="2303" width="5.5703125" style="69" customWidth="1"/>
    <col min="2304" max="2304" width="61" style="69" customWidth="1"/>
    <col min="2305" max="2305" width="13.28515625" style="69" customWidth="1"/>
    <col min="2306" max="2306" width="15" style="69" customWidth="1"/>
    <col min="2307" max="2307" width="13.28515625" style="69" customWidth="1"/>
    <col min="2308" max="2308" width="12.42578125" style="69" customWidth="1"/>
    <col min="2309" max="2309" width="9.140625" style="69"/>
    <col min="2310" max="2310" width="11.140625" style="69" bestFit="1" customWidth="1"/>
    <col min="2311" max="2558" width="9.140625" style="69"/>
    <col min="2559" max="2559" width="5.5703125" style="69" customWidth="1"/>
    <col min="2560" max="2560" width="61" style="69" customWidth="1"/>
    <col min="2561" max="2561" width="13.28515625" style="69" customWidth="1"/>
    <col min="2562" max="2562" width="15" style="69" customWidth="1"/>
    <col min="2563" max="2563" width="13.28515625" style="69" customWidth="1"/>
    <col min="2564" max="2564" width="12.42578125" style="69" customWidth="1"/>
    <col min="2565" max="2565" width="9.140625" style="69"/>
    <col min="2566" max="2566" width="11.140625" style="69" bestFit="1" customWidth="1"/>
    <col min="2567" max="2814" width="9.140625" style="69"/>
    <col min="2815" max="2815" width="5.5703125" style="69" customWidth="1"/>
    <col min="2816" max="2816" width="61" style="69" customWidth="1"/>
    <col min="2817" max="2817" width="13.28515625" style="69" customWidth="1"/>
    <col min="2818" max="2818" width="15" style="69" customWidth="1"/>
    <col min="2819" max="2819" width="13.28515625" style="69" customWidth="1"/>
    <col min="2820" max="2820" width="12.42578125" style="69" customWidth="1"/>
    <col min="2821" max="2821" width="9.140625" style="69"/>
    <col min="2822" max="2822" width="11.140625" style="69" bestFit="1" customWidth="1"/>
    <col min="2823" max="3070" width="9.140625" style="69"/>
    <col min="3071" max="3071" width="5.5703125" style="69" customWidth="1"/>
    <col min="3072" max="3072" width="61" style="69" customWidth="1"/>
    <col min="3073" max="3073" width="13.28515625" style="69" customWidth="1"/>
    <col min="3074" max="3074" width="15" style="69" customWidth="1"/>
    <col min="3075" max="3075" width="13.28515625" style="69" customWidth="1"/>
    <col min="3076" max="3076" width="12.42578125" style="69" customWidth="1"/>
    <col min="3077" max="3077" width="9.140625" style="69"/>
    <col min="3078" max="3078" width="11.140625" style="69" bestFit="1" customWidth="1"/>
    <col min="3079" max="3326" width="9.140625" style="69"/>
    <col min="3327" max="3327" width="5.5703125" style="69" customWidth="1"/>
    <col min="3328" max="3328" width="61" style="69" customWidth="1"/>
    <col min="3329" max="3329" width="13.28515625" style="69" customWidth="1"/>
    <col min="3330" max="3330" width="15" style="69" customWidth="1"/>
    <col min="3331" max="3331" width="13.28515625" style="69" customWidth="1"/>
    <col min="3332" max="3332" width="12.42578125" style="69" customWidth="1"/>
    <col min="3333" max="3333" width="9.140625" style="69"/>
    <col min="3334" max="3334" width="11.140625" style="69" bestFit="1" customWidth="1"/>
    <col min="3335" max="3582" width="9.140625" style="69"/>
    <col min="3583" max="3583" width="5.5703125" style="69" customWidth="1"/>
    <col min="3584" max="3584" width="61" style="69" customWidth="1"/>
    <col min="3585" max="3585" width="13.28515625" style="69" customWidth="1"/>
    <col min="3586" max="3586" width="15" style="69" customWidth="1"/>
    <col min="3587" max="3587" width="13.28515625" style="69" customWidth="1"/>
    <col min="3588" max="3588" width="12.42578125" style="69" customWidth="1"/>
    <col min="3589" max="3589" width="9.140625" style="69"/>
    <col min="3590" max="3590" width="11.140625" style="69" bestFit="1" customWidth="1"/>
    <col min="3591" max="3838" width="9.140625" style="69"/>
    <col min="3839" max="3839" width="5.5703125" style="69" customWidth="1"/>
    <col min="3840" max="3840" width="61" style="69" customWidth="1"/>
    <col min="3841" max="3841" width="13.28515625" style="69" customWidth="1"/>
    <col min="3842" max="3842" width="15" style="69" customWidth="1"/>
    <col min="3843" max="3843" width="13.28515625" style="69" customWidth="1"/>
    <col min="3844" max="3844" width="12.42578125" style="69" customWidth="1"/>
    <col min="3845" max="3845" width="9.140625" style="69"/>
    <col min="3846" max="3846" width="11.140625" style="69" bestFit="1" customWidth="1"/>
    <col min="3847" max="4094" width="9.140625" style="69"/>
    <col min="4095" max="4095" width="5.5703125" style="69" customWidth="1"/>
    <col min="4096" max="4096" width="61" style="69" customWidth="1"/>
    <col min="4097" max="4097" width="13.28515625" style="69" customWidth="1"/>
    <col min="4098" max="4098" width="15" style="69" customWidth="1"/>
    <col min="4099" max="4099" width="13.28515625" style="69" customWidth="1"/>
    <col min="4100" max="4100" width="12.42578125" style="69" customWidth="1"/>
    <col min="4101" max="4101" width="9.140625" style="69"/>
    <col min="4102" max="4102" width="11.140625" style="69" bestFit="1" customWidth="1"/>
    <col min="4103" max="4350" width="9.140625" style="69"/>
    <col min="4351" max="4351" width="5.5703125" style="69" customWidth="1"/>
    <col min="4352" max="4352" width="61" style="69" customWidth="1"/>
    <col min="4353" max="4353" width="13.28515625" style="69" customWidth="1"/>
    <col min="4354" max="4354" width="15" style="69" customWidth="1"/>
    <col min="4355" max="4355" width="13.28515625" style="69" customWidth="1"/>
    <col min="4356" max="4356" width="12.42578125" style="69" customWidth="1"/>
    <col min="4357" max="4357" width="9.140625" style="69"/>
    <col min="4358" max="4358" width="11.140625" style="69" bestFit="1" customWidth="1"/>
    <col min="4359" max="4606" width="9.140625" style="69"/>
    <col min="4607" max="4607" width="5.5703125" style="69" customWidth="1"/>
    <col min="4608" max="4608" width="61" style="69" customWidth="1"/>
    <col min="4609" max="4609" width="13.28515625" style="69" customWidth="1"/>
    <col min="4610" max="4610" width="15" style="69" customWidth="1"/>
    <col min="4611" max="4611" width="13.28515625" style="69" customWidth="1"/>
    <col min="4612" max="4612" width="12.42578125" style="69" customWidth="1"/>
    <col min="4613" max="4613" width="9.140625" style="69"/>
    <col min="4614" max="4614" width="11.140625" style="69" bestFit="1" customWidth="1"/>
    <col min="4615" max="4862" width="9.140625" style="69"/>
    <col min="4863" max="4863" width="5.5703125" style="69" customWidth="1"/>
    <col min="4864" max="4864" width="61" style="69" customWidth="1"/>
    <col min="4865" max="4865" width="13.28515625" style="69" customWidth="1"/>
    <col min="4866" max="4866" width="15" style="69" customWidth="1"/>
    <col min="4867" max="4867" width="13.28515625" style="69" customWidth="1"/>
    <col min="4868" max="4868" width="12.42578125" style="69" customWidth="1"/>
    <col min="4869" max="4869" width="9.140625" style="69"/>
    <col min="4870" max="4870" width="11.140625" style="69" bestFit="1" customWidth="1"/>
    <col min="4871" max="5118" width="9.140625" style="69"/>
    <col min="5119" max="5119" width="5.5703125" style="69" customWidth="1"/>
    <col min="5120" max="5120" width="61" style="69" customWidth="1"/>
    <col min="5121" max="5121" width="13.28515625" style="69" customWidth="1"/>
    <col min="5122" max="5122" width="15" style="69" customWidth="1"/>
    <col min="5123" max="5123" width="13.28515625" style="69" customWidth="1"/>
    <col min="5124" max="5124" width="12.42578125" style="69" customWidth="1"/>
    <col min="5125" max="5125" width="9.140625" style="69"/>
    <col min="5126" max="5126" width="11.140625" style="69" bestFit="1" customWidth="1"/>
    <col min="5127" max="5374" width="9.140625" style="69"/>
    <col min="5375" max="5375" width="5.5703125" style="69" customWidth="1"/>
    <col min="5376" max="5376" width="61" style="69" customWidth="1"/>
    <col min="5377" max="5377" width="13.28515625" style="69" customWidth="1"/>
    <col min="5378" max="5378" width="15" style="69" customWidth="1"/>
    <col min="5379" max="5379" width="13.28515625" style="69" customWidth="1"/>
    <col min="5380" max="5380" width="12.42578125" style="69" customWidth="1"/>
    <col min="5381" max="5381" width="9.140625" style="69"/>
    <col min="5382" max="5382" width="11.140625" style="69" bestFit="1" customWidth="1"/>
    <col min="5383" max="5630" width="9.140625" style="69"/>
    <col min="5631" max="5631" width="5.5703125" style="69" customWidth="1"/>
    <col min="5632" max="5632" width="61" style="69" customWidth="1"/>
    <col min="5633" max="5633" width="13.28515625" style="69" customWidth="1"/>
    <col min="5634" max="5634" width="15" style="69" customWidth="1"/>
    <col min="5635" max="5635" width="13.28515625" style="69" customWidth="1"/>
    <col min="5636" max="5636" width="12.42578125" style="69" customWidth="1"/>
    <col min="5637" max="5637" width="9.140625" style="69"/>
    <col min="5638" max="5638" width="11.140625" style="69" bestFit="1" customWidth="1"/>
    <col min="5639" max="5886" width="9.140625" style="69"/>
    <col min="5887" max="5887" width="5.5703125" style="69" customWidth="1"/>
    <col min="5888" max="5888" width="61" style="69" customWidth="1"/>
    <col min="5889" max="5889" width="13.28515625" style="69" customWidth="1"/>
    <col min="5890" max="5890" width="15" style="69" customWidth="1"/>
    <col min="5891" max="5891" width="13.28515625" style="69" customWidth="1"/>
    <col min="5892" max="5892" width="12.42578125" style="69" customWidth="1"/>
    <col min="5893" max="5893" width="9.140625" style="69"/>
    <col min="5894" max="5894" width="11.140625" style="69" bestFit="1" customWidth="1"/>
    <col min="5895" max="6142" width="9.140625" style="69"/>
    <col min="6143" max="6143" width="5.5703125" style="69" customWidth="1"/>
    <col min="6144" max="6144" width="61" style="69" customWidth="1"/>
    <col min="6145" max="6145" width="13.28515625" style="69" customWidth="1"/>
    <col min="6146" max="6146" width="15" style="69" customWidth="1"/>
    <col min="6147" max="6147" width="13.28515625" style="69" customWidth="1"/>
    <col min="6148" max="6148" width="12.42578125" style="69" customWidth="1"/>
    <col min="6149" max="6149" width="9.140625" style="69"/>
    <col min="6150" max="6150" width="11.140625" style="69" bestFit="1" customWidth="1"/>
    <col min="6151" max="6398" width="9.140625" style="69"/>
    <col min="6399" max="6399" width="5.5703125" style="69" customWidth="1"/>
    <col min="6400" max="6400" width="61" style="69" customWidth="1"/>
    <col min="6401" max="6401" width="13.28515625" style="69" customWidth="1"/>
    <col min="6402" max="6402" width="15" style="69" customWidth="1"/>
    <col min="6403" max="6403" width="13.28515625" style="69" customWidth="1"/>
    <col min="6404" max="6404" width="12.42578125" style="69" customWidth="1"/>
    <col min="6405" max="6405" width="9.140625" style="69"/>
    <col min="6406" max="6406" width="11.140625" style="69" bestFit="1" customWidth="1"/>
    <col min="6407" max="6654" width="9.140625" style="69"/>
    <col min="6655" max="6655" width="5.5703125" style="69" customWidth="1"/>
    <col min="6656" max="6656" width="61" style="69" customWidth="1"/>
    <col min="6657" max="6657" width="13.28515625" style="69" customWidth="1"/>
    <col min="6658" max="6658" width="15" style="69" customWidth="1"/>
    <col min="6659" max="6659" width="13.28515625" style="69" customWidth="1"/>
    <col min="6660" max="6660" width="12.42578125" style="69" customWidth="1"/>
    <col min="6661" max="6661" width="9.140625" style="69"/>
    <col min="6662" max="6662" width="11.140625" style="69" bestFit="1" customWidth="1"/>
    <col min="6663" max="6910" width="9.140625" style="69"/>
    <col min="6911" max="6911" width="5.5703125" style="69" customWidth="1"/>
    <col min="6912" max="6912" width="61" style="69" customWidth="1"/>
    <col min="6913" max="6913" width="13.28515625" style="69" customWidth="1"/>
    <col min="6914" max="6914" width="15" style="69" customWidth="1"/>
    <col min="6915" max="6915" width="13.28515625" style="69" customWidth="1"/>
    <col min="6916" max="6916" width="12.42578125" style="69" customWidth="1"/>
    <col min="6917" max="6917" width="9.140625" style="69"/>
    <col min="6918" max="6918" width="11.140625" style="69" bestFit="1" customWidth="1"/>
    <col min="6919" max="7166" width="9.140625" style="69"/>
    <col min="7167" max="7167" width="5.5703125" style="69" customWidth="1"/>
    <col min="7168" max="7168" width="61" style="69" customWidth="1"/>
    <col min="7169" max="7169" width="13.28515625" style="69" customWidth="1"/>
    <col min="7170" max="7170" width="15" style="69" customWidth="1"/>
    <col min="7171" max="7171" width="13.28515625" style="69" customWidth="1"/>
    <col min="7172" max="7172" width="12.42578125" style="69" customWidth="1"/>
    <col min="7173" max="7173" width="9.140625" style="69"/>
    <col min="7174" max="7174" width="11.140625" style="69" bestFit="1" customWidth="1"/>
    <col min="7175" max="7422" width="9.140625" style="69"/>
    <col min="7423" max="7423" width="5.5703125" style="69" customWidth="1"/>
    <col min="7424" max="7424" width="61" style="69" customWidth="1"/>
    <col min="7425" max="7425" width="13.28515625" style="69" customWidth="1"/>
    <col min="7426" max="7426" width="15" style="69" customWidth="1"/>
    <col min="7427" max="7427" width="13.28515625" style="69" customWidth="1"/>
    <col min="7428" max="7428" width="12.42578125" style="69" customWidth="1"/>
    <col min="7429" max="7429" width="9.140625" style="69"/>
    <col min="7430" max="7430" width="11.140625" style="69" bestFit="1" customWidth="1"/>
    <col min="7431" max="7678" width="9.140625" style="69"/>
    <col min="7679" max="7679" width="5.5703125" style="69" customWidth="1"/>
    <col min="7680" max="7680" width="61" style="69" customWidth="1"/>
    <col min="7681" max="7681" width="13.28515625" style="69" customWidth="1"/>
    <col min="7682" max="7682" width="15" style="69" customWidth="1"/>
    <col min="7683" max="7683" width="13.28515625" style="69" customWidth="1"/>
    <col min="7684" max="7684" width="12.42578125" style="69" customWidth="1"/>
    <col min="7685" max="7685" width="9.140625" style="69"/>
    <col min="7686" max="7686" width="11.140625" style="69" bestFit="1" customWidth="1"/>
    <col min="7687" max="7934" width="9.140625" style="69"/>
    <col min="7935" max="7935" width="5.5703125" style="69" customWidth="1"/>
    <col min="7936" max="7936" width="61" style="69" customWidth="1"/>
    <col min="7937" max="7937" width="13.28515625" style="69" customWidth="1"/>
    <col min="7938" max="7938" width="15" style="69" customWidth="1"/>
    <col min="7939" max="7939" width="13.28515625" style="69" customWidth="1"/>
    <col min="7940" max="7940" width="12.42578125" style="69" customWidth="1"/>
    <col min="7941" max="7941" width="9.140625" style="69"/>
    <col min="7942" max="7942" width="11.140625" style="69" bestFit="1" customWidth="1"/>
    <col min="7943" max="8190" width="9.140625" style="69"/>
    <col min="8191" max="8191" width="5.5703125" style="69" customWidth="1"/>
    <col min="8192" max="8192" width="61" style="69" customWidth="1"/>
    <col min="8193" max="8193" width="13.28515625" style="69" customWidth="1"/>
    <col min="8194" max="8194" width="15" style="69" customWidth="1"/>
    <col min="8195" max="8195" width="13.28515625" style="69" customWidth="1"/>
    <col min="8196" max="8196" width="12.42578125" style="69" customWidth="1"/>
    <col min="8197" max="8197" width="9.140625" style="69"/>
    <col min="8198" max="8198" width="11.140625" style="69" bestFit="1" customWidth="1"/>
    <col min="8199" max="8446" width="9.140625" style="69"/>
    <col min="8447" max="8447" width="5.5703125" style="69" customWidth="1"/>
    <col min="8448" max="8448" width="61" style="69" customWidth="1"/>
    <col min="8449" max="8449" width="13.28515625" style="69" customWidth="1"/>
    <col min="8450" max="8450" width="15" style="69" customWidth="1"/>
    <col min="8451" max="8451" width="13.28515625" style="69" customWidth="1"/>
    <col min="8452" max="8452" width="12.42578125" style="69" customWidth="1"/>
    <col min="8453" max="8453" width="9.140625" style="69"/>
    <col min="8454" max="8454" width="11.140625" style="69" bestFit="1" customWidth="1"/>
    <col min="8455" max="8702" width="9.140625" style="69"/>
    <col min="8703" max="8703" width="5.5703125" style="69" customWidth="1"/>
    <col min="8704" max="8704" width="61" style="69" customWidth="1"/>
    <col min="8705" max="8705" width="13.28515625" style="69" customWidth="1"/>
    <col min="8706" max="8706" width="15" style="69" customWidth="1"/>
    <col min="8707" max="8707" width="13.28515625" style="69" customWidth="1"/>
    <col min="8708" max="8708" width="12.42578125" style="69" customWidth="1"/>
    <col min="8709" max="8709" width="9.140625" style="69"/>
    <col min="8710" max="8710" width="11.140625" style="69" bestFit="1" customWidth="1"/>
    <col min="8711" max="8958" width="9.140625" style="69"/>
    <col min="8959" max="8959" width="5.5703125" style="69" customWidth="1"/>
    <col min="8960" max="8960" width="61" style="69" customWidth="1"/>
    <col min="8961" max="8961" width="13.28515625" style="69" customWidth="1"/>
    <col min="8962" max="8962" width="15" style="69" customWidth="1"/>
    <col min="8963" max="8963" width="13.28515625" style="69" customWidth="1"/>
    <col min="8964" max="8964" width="12.42578125" style="69" customWidth="1"/>
    <col min="8965" max="8965" width="9.140625" style="69"/>
    <col min="8966" max="8966" width="11.140625" style="69" bestFit="1" customWidth="1"/>
    <col min="8967" max="9214" width="9.140625" style="69"/>
    <col min="9215" max="9215" width="5.5703125" style="69" customWidth="1"/>
    <col min="9216" max="9216" width="61" style="69" customWidth="1"/>
    <col min="9217" max="9217" width="13.28515625" style="69" customWidth="1"/>
    <col min="9218" max="9218" width="15" style="69" customWidth="1"/>
    <col min="9219" max="9219" width="13.28515625" style="69" customWidth="1"/>
    <col min="9220" max="9220" width="12.42578125" style="69" customWidth="1"/>
    <col min="9221" max="9221" width="9.140625" style="69"/>
    <col min="9222" max="9222" width="11.140625" style="69" bestFit="1" customWidth="1"/>
    <col min="9223" max="9470" width="9.140625" style="69"/>
    <col min="9471" max="9471" width="5.5703125" style="69" customWidth="1"/>
    <col min="9472" max="9472" width="61" style="69" customWidth="1"/>
    <col min="9473" max="9473" width="13.28515625" style="69" customWidth="1"/>
    <col min="9474" max="9474" width="15" style="69" customWidth="1"/>
    <col min="9475" max="9475" width="13.28515625" style="69" customWidth="1"/>
    <col min="9476" max="9476" width="12.42578125" style="69" customWidth="1"/>
    <col min="9477" max="9477" width="9.140625" style="69"/>
    <col min="9478" max="9478" width="11.140625" style="69" bestFit="1" customWidth="1"/>
    <col min="9479" max="9726" width="9.140625" style="69"/>
    <col min="9727" max="9727" width="5.5703125" style="69" customWidth="1"/>
    <col min="9728" max="9728" width="61" style="69" customWidth="1"/>
    <col min="9729" max="9729" width="13.28515625" style="69" customWidth="1"/>
    <col min="9730" max="9730" width="15" style="69" customWidth="1"/>
    <col min="9731" max="9731" width="13.28515625" style="69" customWidth="1"/>
    <col min="9732" max="9732" width="12.42578125" style="69" customWidth="1"/>
    <col min="9733" max="9733" width="9.140625" style="69"/>
    <col min="9734" max="9734" width="11.140625" style="69" bestFit="1" customWidth="1"/>
    <col min="9735" max="9982" width="9.140625" style="69"/>
    <col min="9983" max="9983" width="5.5703125" style="69" customWidth="1"/>
    <col min="9984" max="9984" width="61" style="69" customWidth="1"/>
    <col min="9985" max="9985" width="13.28515625" style="69" customWidth="1"/>
    <col min="9986" max="9986" width="15" style="69" customWidth="1"/>
    <col min="9987" max="9987" width="13.28515625" style="69" customWidth="1"/>
    <col min="9988" max="9988" width="12.42578125" style="69" customWidth="1"/>
    <col min="9989" max="9989" width="9.140625" style="69"/>
    <col min="9990" max="9990" width="11.140625" style="69" bestFit="1" customWidth="1"/>
    <col min="9991" max="10238" width="9.140625" style="69"/>
    <col min="10239" max="10239" width="5.5703125" style="69" customWidth="1"/>
    <col min="10240" max="10240" width="61" style="69" customWidth="1"/>
    <col min="10241" max="10241" width="13.28515625" style="69" customWidth="1"/>
    <col min="10242" max="10242" width="15" style="69" customWidth="1"/>
    <col min="10243" max="10243" width="13.28515625" style="69" customWidth="1"/>
    <col min="10244" max="10244" width="12.42578125" style="69" customWidth="1"/>
    <col min="10245" max="10245" width="9.140625" style="69"/>
    <col min="10246" max="10246" width="11.140625" style="69" bestFit="1" customWidth="1"/>
    <col min="10247" max="10494" width="9.140625" style="69"/>
    <col min="10495" max="10495" width="5.5703125" style="69" customWidth="1"/>
    <col min="10496" max="10496" width="61" style="69" customWidth="1"/>
    <col min="10497" max="10497" width="13.28515625" style="69" customWidth="1"/>
    <col min="10498" max="10498" width="15" style="69" customWidth="1"/>
    <col min="10499" max="10499" width="13.28515625" style="69" customWidth="1"/>
    <col min="10500" max="10500" width="12.42578125" style="69" customWidth="1"/>
    <col min="10501" max="10501" width="9.140625" style="69"/>
    <col min="10502" max="10502" width="11.140625" style="69" bestFit="1" customWidth="1"/>
    <col min="10503" max="10750" width="9.140625" style="69"/>
    <col min="10751" max="10751" width="5.5703125" style="69" customWidth="1"/>
    <col min="10752" max="10752" width="61" style="69" customWidth="1"/>
    <col min="10753" max="10753" width="13.28515625" style="69" customWidth="1"/>
    <col min="10754" max="10754" width="15" style="69" customWidth="1"/>
    <col min="10755" max="10755" width="13.28515625" style="69" customWidth="1"/>
    <col min="10756" max="10756" width="12.42578125" style="69" customWidth="1"/>
    <col min="10757" max="10757" width="9.140625" style="69"/>
    <col min="10758" max="10758" width="11.140625" style="69" bestFit="1" customWidth="1"/>
    <col min="10759" max="11006" width="9.140625" style="69"/>
    <col min="11007" max="11007" width="5.5703125" style="69" customWidth="1"/>
    <col min="11008" max="11008" width="61" style="69" customWidth="1"/>
    <col min="11009" max="11009" width="13.28515625" style="69" customWidth="1"/>
    <col min="11010" max="11010" width="15" style="69" customWidth="1"/>
    <col min="11011" max="11011" width="13.28515625" style="69" customWidth="1"/>
    <col min="11012" max="11012" width="12.42578125" style="69" customWidth="1"/>
    <col min="11013" max="11013" width="9.140625" style="69"/>
    <col min="11014" max="11014" width="11.140625" style="69" bestFit="1" customWidth="1"/>
    <col min="11015" max="11262" width="9.140625" style="69"/>
    <col min="11263" max="11263" width="5.5703125" style="69" customWidth="1"/>
    <col min="11264" max="11264" width="61" style="69" customWidth="1"/>
    <col min="11265" max="11265" width="13.28515625" style="69" customWidth="1"/>
    <col min="11266" max="11266" width="15" style="69" customWidth="1"/>
    <col min="11267" max="11267" width="13.28515625" style="69" customWidth="1"/>
    <col min="11268" max="11268" width="12.42578125" style="69" customWidth="1"/>
    <col min="11269" max="11269" width="9.140625" style="69"/>
    <col min="11270" max="11270" width="11.140625" style="69" bestFit="1" customWidth="1"/>
    <col min="11271" max="11518" width="9.140625" style="69"/>
    <col min="11519" max="11519" width="5.5703125" style="69" customWidth="1"/>
    <col min="11520" max="11520" width="61" style="69" customWidth="1"/>
    <col min="11521" max="11521" width="13.28515625" style="69" customWidth="1"/>
    <col min="11522" max="11522" width="15" style="69" customWidth="1"/>
    <col min="11523" max="11523" width="13.28515625" style="69" customWidth="1"/>
    <col min="11524" max="11524" width="12.42578125" style="69" customWidth="1"/>
    <col min="11525" max="11525" width="9.140625" style="69"/>
    <col min="11526" max="11526" width="11.140625" style="69" bestFit="1" customWidth="1"/>
    <col min="11527" max="11774" width="9.140625" style="69"/>
    <col min="11775" max="11775" width="5.5703125" style="69" customWidth="1"/>
    <col min="11776" max="11776" width="61" style="69" customWidth="1"/>
    <col min="11777" max="11777" width="13.28515625" style="69" customWidth="1"/>
    <col min="11778" max="11778" width="15" style="69" customWidth="1"/>
    <col min="11779" max="11779" width="13.28515625" style="69" customWidth="1"/>
    <col min="11780" max="11780" width="12.42578125" style="69" customWidth="1"/>
    <col min="11781" max="11781" width="9.140625" style="69"/>
    <col min="11782" max="11782" width="11.140625" style="69" bestFit="1" customWidth="1"/>
    <col min="11783" max="12030" width="9.140625" style="69"/>
    <col min="12031" max="12031" width="5.5703125" style="69" customWidth="1"/>
    <col min="12032" max="12032" width="61" style="69" customWidth="1"/>
    <col min="12033" max="12033" width="13.28515625" style="69" customWidth="1"/>
    <col min="12034" max="12034" width="15" style="69" customWidth="1"/>
    <col min="12035" max="12035" width="13.28515625" style="69" customWidth="1"/>
    <col min="12036" max="12036" width="12.42578125" style="69" customWidth="1"/>
    <col min="12037" max="12037" width="9.140625" style="69"/>
    <col min="12038" max="12038" width="11.140625" style="69" bestFit="1" customWidth="1"/>
    <col min="12039" max="12286" width="9.140625" style="69"/>
    <col min="12287" max="12287" width="5.5703125" style="69" customWidth="1"/>
    <col min="12288" max="12288" width="61" style="69" customWidth="1"/>
    <col min="12289" max="12289" width="13.28515625" style="69" customWidth="1"/>
    <col min="12290" max="12290" width="15" style="69" customWidth="1"/>
    <col min="12291" max="12291" width="13.28515625" style="69" customWidth="1"/>
    <col min="12292" max="12292" width="12.42578125" style="69" customWidth="1"/>
    <col min="12293" max="12293" width="9.140625" style="69"/>
    <col min="12294" max="12294" width="11.140625" style="69" bestFit="1" customWidth="1"/>
    <col min="12295" max="12542" width="9.140625" style="69"/>
    <col min="12543" max="12543" width="5.5703125" style="69" customWidth="1"/>
    <col min="12544" max="12544" width="61" style="69" customWidth="1"/>
    <col min="12545" max="12545" width="13.28515625" style="69" customWidth="1"/>
    <col min="12546" max="12546" width="15" style="69" customWidth="1"/>
    <col min="12547" max="12547" width="13.28515625" style="69" customWidth="1"/>
    <col min="12548" max="12548" width="12.42578125" style="69" customWidth="1"/>
    <col min="12549" max="12549" width="9.140625" style="69"/>
    <col min="12550" max="12550" width="11.140625" style="69" bestFit="1" customWidth="1"/>
    <col min="12551" max="12798" width="9.140625" style="69"/>
    <col min="12799" max="12799" width="5.5703125" style="69" customWidth="1"/>
    <col min="12800" max="12800" width="61" style="69" customWidth="1"/>
    <col min="12801" max="12801" width="13.28515625" style="69" customWidth="1"/>
    <col min="12802" max="12802" width="15" style="69" customWidth="1"/>
    <col min="12803" max="12803" width="13.28515625" style="69" customWidth="1"/>
    <col min="12804" max="12804" width="12.42578125" style="69" customWidth="1"/>
    <col min="12805" max="12805" width="9.140625" style="69"/>
    <col min="12806" max="12806" width="11.140625" style="69" bestFit="1" customWidth="1"/>
    <col min="12807" max="13054" width="9.140625" style="69"/>
    <col min="13055" max="13055" width="5.5703125" style="69" customWidth="1"/>
    <col min="13056" max="13056" width="61" style="69" customWidth="1"/>
    <col min="13057" max="13057" width="13.28515625" style="69" customWidth="1"/>
    <col min="13058" max="13058" width="15" style="69" customWidth="1"/>
    <col min="13059" max="13059" width="13.28515625" style="69" customWidth="1"/>
    <col min="13060" max="13060" width="12.42578125" style="69" customWidth="1"/>
    <col min="13061" max="13061" width="9.140625" style="69"/>
    <col min="13062" max="13062" width="11.140625" style="69" bestFit="1" customWidth="1"/>
    <col min="13063" max="13310" width="9.140625" style="69"/>
    <col min="13311" max="13311" width="5.5703125" style="69" customWidth="1"/>
    <col min="13312" max="13312" width="61" style="69" customWidth="1"/>
    <col min="13313" max="13313" width="13.28515625" style="69" customWidth="1"/>
    <col min="13314" max="13314" width="15" style="69" customWidth="1"/>
    <col min="13315" max="13315" width="13.28515625" style="69" customWidth="1"/>
    <col min="13316" max="13316" width="12.42578125" style="69" customWidth="1"/>
    <col min="13317" max="13317" width="9.140625" style="69"/>
    <col min="13318" max="13318" width="11.140625" style="69" bestFit="1" customWidth="1"/>
    <col min="13319" max="13566" width="9.140625" style="69"/>
    <col min="13567" max="13567" width="5.5703125" style="69" customWidth="1"/>
    <col min="13568" max="13568" width="61" style="69" customWidth="1"/>
    <col min="13569" max="13569" width="13.28515625" style="69" customWidth="1"/>
    <col min="13570" max="13570" width="15" style="69" customWidth="1"/>
    <col min="13571" max="13571" width="13.28515625" style="69" customWidth="1"/>
    <col min="13572" max="13572" width="12.42578125" style="69" customWidth="1"/>
    <col min="13573" max="13573" width="9.140625" style="69"/>
    <col min="13574" max="13574" width="11.140625" style="69" bestFit="1" customWidth="1"/>
    <col min="13575" max="13822" width="9.140625" style="69"/>
    <col min="13823" max="13823" width="5.5703125" style="69" customWidth="1"/>
    <col min="13824" max="13824" width="61" style="69" customWidth="1"/>
    <col min="13825" max="13825" width="13.28515625" style="69" customWidth="1"/>
    <col min="13826" max="13826" width="15" style="69" customWidth="1"/>
    <col min="13827" max="13827" width="13.28515625" style="69" customWidth="1"/>
    <col min="13828" max="13828" width="12.42578125" style="69" customWidth="1"/>
    <col min="13829" max="13829" width="9.140625" style="69"/>
    <col min="13830" max="13830" width="11.140625" style="69" bestFit="1" customWidth="1"/>
    <col min="13831" max="14078" width="9.140625" style="69"/>
    <col min="14079" max="14079" width="5.5703125" style="69" customWidth="1"/>
    <col min="14080" max="14080" width="61" style="69" customWidth="1"/>
    <col min="14081" max="14081" width="13.28515625" style="69" customWidth="1"/>
    <col min="14082" max="14082" width="15" style="69" customWidth="1"/>
    <col min="14083" max="14083" width="13.28515625" style="69" customWidth="1"/>
    <col min="14084" max="14084" width="12.42578125" style="69" customWidth="1"/>
    <col min="14085" max="14085" width="9.140625" style="69"/>
    <col min="14086" max="14086" width="11.140625" style="69" bestFit="1" customWidth="1"/>
    <col min="14087" max="14334" width="9.140625" style="69"/>
    <col min="14335" max="14335" width="5.5703125" style="69" customWidth="1"/>
    <col min="14336" max="14336" width="61" style="69" customWidth="1"/>
    <col min="14337" max="14337" width="13.28515625" style="69" customWidth="1"/>
    <col min="14338" max="14338" width="15" style="69" customWidth="1"/>
    <col min="14339" max="14339" width="13.28515625" style="69" customWidth="1"/>
    <col min="14340" max="14340" width="12.42578125" style="69" customWidth="1"/>
    <col min="14341" max="14341" width="9.140625" style="69"/>
    <col min="14342" max="14342" width="11.140625" style="69" bestFit="1" customWidth="1"/>
    <col min="14343" max="14590" width="9.140625" style="69"/>
    <col min="14591" max="14591" width="5.5703125" style="69" customWidth="1"/>
    <col min="14592" max="14592" width="61" style="69" customWidth="1"/>
    <col min="14593" max="14593" width="13.28515625" style="69" customWidth="1"/>
    <col min="14594" max="14594" width="15" style="69" customWidth="1"/>
    <col min="14595" max="14595" width="13.28515625" style="69" customWidth="1"/>
    <col min="14596" max="14596" width="12.42578125" style="69" customWidth="1"/>
    <col min="14597" max="14597" width="9.140625" style="69"/>
    <col min="14598" max="14598" width="11.140625" style="69" bestFit="1" customWidth="1"/>
    <col min="14599" max="14846" width="9.140625" style="69"/>
    <col min="14847" max="14847" width="5.5703125" style="69" customWidth="1"/>
    <col min="14848" max="14848" width="61" style="69" customWidth="1"/>
    <col min="14849" max="14849" width="13.28515625" style="69" customWidth="1"/>
    <col min="14850" max="14850" width="15" style="69" customWidth="1"/>
    <col min="14851" max="14851" width="13.28515625" style="69" customWidth="1"/>
    <col min="14852" max="14852" width="12.42578125" style="69" customWidth="1"/>
    <col min="14853" max="14853" width="9.140625" style="69"/>
    <col min="14854" max="14854" width="11.140625" style="69" bestFit="1" customWidth="1"/>
    <col min="14855" max="15102" width="9.140625" style="69"/>
    <col min="15103" max="15103" width="5.5703125" style="69" customWidth="1"/>
    <col min="15104" max="15104" width="61" style="69" customWidth="1"/>
    <col min="15105" max="15105" width="13.28515625" style="69" customWidth="1"/>
    <col min="15106" max="15106" width="15" style="69" customWidth="1"/>
    <col min="15107" max="15107" width="13.28515625" style="69" customWidth="1"/>
    <col min="15108" max="15108" width="12.42578125" style="69" customWidth="1"/>
    <col min="15109" max="15109" width="9.140625" style="69"/>
    <col min="15110" max="15110" width="11.140625" style="69" bestFit="1" customWidth="1"/>
    <col min="15111" max="15358" width="9.140625" style="69"/>
    <col min="15359" max="15359" width="5.5703125" style="69" customWidth="1"/>
    <col min="15360" max="15360" width="61" style="69" customWidth="1"/>
    <col min="15361" max="15361" width="13.28515625" style="69" customWidth="1"/>
    <col min="15362" max="15362" width="15" style="69" customWidth="1"/>
    <col min="15363" max="15363" width="13.28515625" style="69" customWidth="1"/>
    <col min="15364" max="15364" width="12.42578125" style="69" customWidth="1"/>
    <col min="15365" max="15365" width="9.140625" style="69"/>
    <col min="15366" max="15366" width="11.140625" style="69" bestFit="1" customWidth="1"/>
    <col min="15367" max="15614" width="9.140625" style="69"/>
    <col min="15615" max="15615" width="5.5703125" style="69" customWidth="1"/>
    <col min="15616" max="15616" width="61" style="69" customWidth="1"/>
    <col min="15617" max="15617" width="13.28515625" style="69" customWidth="1"/>
    <col min="15618" max="15618" width="15" style="69" customWidth="1"/>
    <col min="15619" max="15619" width="13.28515625" style="69" customWidth="1"/>
    <col min="15620" max="15620" width="12.42578125" style="69" customWidth="1"/>
    <col min="15621" max="15621" width="9.140625" style="69"/>
    <col min="15622" max="15622" width="11.140625" style="69" bestFit="1" customWidth="1"/>
    <col min="15623" max="15870" width="9.140625" style="69"/>
    <col min="15871" max="15871" width="5.5703125" style="69" customWidth="1"/>
    <col min="15872" max="15872" width="61" style="69" customWidth="1"/>
    <col min="15873" max="15873" width="13.28515625" style="69" customWidth="1"/>
    <col min="15874" max="15874" width="15" style="69" customWidth="1"/>
    <col min="15875" max="15875" width="13.28515625" style="69" customWidth="1"/>
    <col min="15876" max="15876" width="12.42578125" style="69" customWidth="1"/>
    <col min="15877" max="15877" width="9.140625" style="69"/>
    <col min="15878" max="15878" width="11.140625" style="69" bestFit="1" customWidth="1"/>
    <col min="15879" max="16126" width="9.140625" style="69"/>
    <col min="16127" max="16127" width="5.5703125" style="69" customWidth="1"/>
    <col min="16128" max="16128" width="61" style="69" customWidth="1"/>
    <col min="16129" max="16129" width="13.28515625" style="69" customWidth="1"/>
    <col min="16130" max="16130" width="15" style="69" customWidth="1"/>
    <col min="16131" max="16131" width="13.28515625" style="69" customWidth="1"/>
    <col min="16132" max="16132" width="12.42578125" style="69" customWidth="1"/>
    <col min="16133" max="16133" width="9.140625" style="69"/>
    <col min="16134" max="16134" width="11.140625" style="69" bestFit="1" customWidth="1"/>
    <col min="16135" max="16384" width="9.140625" style="69"/>
  </cols>
  <sheetData>
    <row r="1" spans="1:7" ht="25.5" customHeight="1">
      <c r="A1" s="132" t="s">
        <v>78</v>
      </c>
      <c r="B1" s="132"/>
      <c r="C1" s="132"/>
      <c r="D1" s="132"/>
      <c r="E1" s="132"/>
      <c r="F1" s="150"/>
    </row>
    <row r="2" spans="1:7" ht="19.5" customHeight="1">
      <c r="A2" s="141" t="s">
        <v>73</v>
      </c>
      <c r="B2" s="141"/>
      <c r="C2" s="141"/>
      <c r="D2" s="141"/>
      <c r="E2" s="141"/>
    </row>
    <row r="3" spans="1:7" ht="19.5" customHeight="1">
      <c r="A3" s="142" t="s">
        <v>79</v>
      </c>
      <c r="B3" s="142"/>
      <c r="C3" s="142"/>
      <c r="D3" s="142"/>
      <c r="E3" s="142"/>
    </row>
    <row r="4" spans="1:7">
      <c r="A4" s="70"/>
      <c r="B4" s="70"/>
      <c r="C4" s="71"/>
      <c r="D4" s="71"/>
    </row>
    <row r="5" spans="1:7" ht="15.75">
      <c r="D5" s="74"/>
      <c r="E5" s="75" t="s">
        <v>74</v>
      </c>
    </row>
    <row r="6" spans="1:7" ht="26.25" customHeight="1">
      <c r="A6" s="143" t="s">
        <v>0</v>
      </c>
      <c r="B6" s="144" t="s">
        <v>49</v>
      </c>
      <c r="C6" s="145" t="s">
        <v>75</v>
      </c>
      <c r="D6" s="147" t="s">
        <v>76</v>
      </c>
      <c r="E6" s="148" t="s">
        <v>5</v>
      </c>
    </row>
    <row r="7" spans="1:7" ht="30" customHeight="1">
      <c r="A7" s="143"/>
      <c r="B7" s="144"/>
      <c r="C7" s="146"/>
      <c r="D7" s="147"/>
      <c r="E7" s="148"/>
    </row>
    <row r="8" spans="1:7" s="78" customFormat="1" ht="15.75">
      <c r="A8" s="76" t="s">
        <v>1</v>
      </c>
      <c r="B8" s="76" t="s">
        <v>2</v>
      </c>
      <c r="C8" s="77">
        <v>1</v>
      </c>
      <c r="D8" s="77">
        <v>2</v>
      </c>
      <c r="E8" s="77" t="s">
        <v>6</v>
      </c>
    </row>
    <row r="9" spans="1:7" s="83" customFormat="1" ht="18.75" customHeight="1">
      <c r="A9" s="79" t="s">
        <v>1</v>
      </c>
      <c r="B9" s="80" t="s">
        <v>7</v>
      </c>
      <c r="C9" s="81">
        <f>SUM(C10:C13)</f>
        <v>14997061.201518143</v>
      </c>
      <c r="D9" s="81">
        <f>SUM(D10:D13)</f>
        <v>10287941</v>
      </c>
      <c r="E9" s="82">
        <f>D9-C9</f>
        <v>-4709120.2015181426</v>
      </c>
    </row>
    <row r="10" spans="1:7" ht="15.75">
      <c r="A10" s="84">
        <v>1</v>
      </c>
      <c r="B10" s="85" t="s">
        <v>8</v>
      </c>
      <c r="C10" s="86">
        <v>9199071.5683851428</v>
      </c>
      <c r="D10" s="86">
        <v>9531435</v>
      </c>
      <c r="E10" s="87">
        <f t="shared" ref="E10:E61" si="0">D10-C10</f>
        <v>332363.43161485717</v>
      </c>
    </row>
    <row r="11" spans="1:7" ht="15.75">
      <c r="A11" s="84">
        <v>2</v>
      </c>
      <c r="B11" s="85" t="s">
        <v>9</v>
      </c>
      <c r="C11" s="86">
        <v>455549</v>
      </c>
      <c r="D11" s="86">
        <v>464649</v>
      </c>
      <c r="E11" s="87">
        <f t="shared" si="0"/>
        <v>9100</v>
      </c>
    </row>
    <row r="12" spans="1:7" ht="15.75">
      <c r="A12" s="88">
        <v>3</v>
      </c>
      <c r="B12" s="89" t="s">
        <v>42</v>
      </c>
      <c r="C12" s="86">
        <f>5802345.633133-459905</f>
        <v>5342440.6331329998</v>
      </c>
      <c r="D12" s="86">
        <v>291857</v>
      </c>
      <c r="E12" s="87">
        <f t="shared" si="0"/>
        <v>-5050583.6331329998</v>
      </c>
    </row>
    <row r="13" spans="1:7" ht="15.75">
      <c r="A13" s="88">
        <v>4</v>
      </c>
      <c r="B13" s="89" t="s">
        <v>43</v>
      </c>
      <c r="C13" s="86"/>
      <c r="D13" s="90"/>
      <c r="E13" s="87">
        <f t="shared" si="0"/>
        <v>0</v>
      </c>
    </row>
    <row r="14" spans="1:7" s="83" customFormat="1" ht="15.75">
      <c r="A14" s="91" t="s">
        <v>2</v>
      </c>
      <c r="B14" s="92" t="s">
        <v>10</v>
      </c>
      <c r="C14" s="93">
        <f>11075250.2520772+3974161</f>
        <v>15049411.2520772</v>
      </c>
      <c r="D14" s="93">
        <v>10299041</v>
      </c>
      <c r="E14" s="94">
        <f t="shared" si="0"/>
        <v>-4750370.2520771995</v>
      </c>
      <c r="G14" s="95"/>
    </row>
    <row r="15" spans="1:7" s="83" customFormat="1" ht="15.75">
      <c r="A15" s="91" t="s">
        <v>3</v>
      </c>
      <c r="B15" s="92" t="s">
        <v>11</v>
      </c>
      <c r="C15" s="93"/>
      <c r="D15" s="96"/>
      <c r="E15" s="94">
        <f t="shared" si="0"/>
        <v>0</v>
      </c>
    </row>
    <row r="16" spans="1:7" s="97" customFormat="1" ht="15.75">
      <c r="A16" s="84"/>
      <c r="B16" s="85" t="s">
        <v>12</v>
      </c>
      <c r="C16" s="86"/>
      <c r="D16" s="90"/>
      <c r="E16" s="87">
        <f t="shared" si="0"/>
        <v>0</v>
      </c>
    </row>
    <row r="17" spans="1:7" s="97" customFormat="1" ht="15.75">
      <c r="A17" s="84"/>
      <c r="B17" s="85" t="s">
        <v>13</v>
      </c>
      <c r="C17" s="86">
        <f t="shared" ref="C17:D17" si="1">C14-C9</f>
        <v>52350.050559056923</v>
      </c>
      <c r="D17" s="86">
        <f t="shared" si="1"/>
        <v>11100</v>
      </c>
      <c r="E17" s="87">
        <f t="shared" si="0"/>
        <v>-41250.050559056923</v>
      </c>
      <c r="F17" s="98"/>
      <c r="G17" s="98"/>
    </row>
    <row r="18" spans="1:7" s="97" customFormat="1" ht="31.5">
      <c r="A18" s="99" t="s">
        <v>14</v>
      </c>
      <c r="B18" s="100" t="s">
        <v>50</v>
      </c>
      <c r="C18" s="101">
        <f>C10*30%</f>
        <v>2759721.4705155427</v>
      </c>
      <c r="D18" s="101">
        <f>D10*30%</f>
        <v>2859430.5</v>
      </c>
      <c r="E18" s="94">
        <f t="shared" si="0"/>
        <v>99709.029484457336</v>
      </c>
    </row>
    <row r="19" spans="1:7" s="97" customFormat="1" ht="31.5">
      <c r="A19" s="99" t="s">
        <v>15</v>
      </c>
      <c r="B19" s="100" t="s">
        <v>16</v>
      </c>
      <c r="C19" s="102">
        <f>C18-C53</f>
        <v>2673931.2481425428</v>
      </c>
      <c r="D19" s="102">
        <f>D18-D53</f>
        <v>2768715.1967639998</v>
      </c>
      <c r="E19" s="94">
        <f t="shared" si="0"/>
        <v>94783.948621456977</v>
      </c>
    </row>
    <row r="20" spans="1:7" s="97" customFormat="1" ht="15.75">
      <c r="A20" s="103" t="s">
        <v>17</v>
      </c>
      <c r="B20" s="104" t="s">
        <v>18</v>
      </c>
      <c r="C20" s="101"/>
      <c r="D20" s="105"/>
      <c r="E20" s="94">
        <f t="shared" si="0"/>
        <v>0</v>
      </c>
    </row>
    <row r="21" spans="1:7" s="109" customFormat="1" ht="18.75" customHeight="1">
      <c r="A21" s="106" t="s">
        <v>4</v>
      </c>
      <c r="B21" s="107" t="s">
        <v>19</v>
      </c>
      <c r="C21" s="108">
        <f>C23+C24+C28</f>
        <v>46016.761203999995</v>
      </c>
      <c r="D21" s="108">
        <f>D23+D24+D28</f>
        <v>85791</v>
      </c>
      <c r="E21" s="94">
        <f t="shared" si="0"/>
        <v>39774.238796000005</v>
      </c>
    </row>
    <row r="22" spans="1:7" ht="31.5">
      <c r="A22" s="103"/>
      <c r="B22" s="89" t="s">
        <v>20</v>
      </c>
      <c r="C22" s="110">
        <f>C21/C18</f>
        <v>1.6674422290668203E-2</v>
      </c>
      <c r="D22" s="110">
        <f>D21/D18</f>
        <v>3.0002827486102564E-2</v>
      </c>
      <c r="E22" s="94">
        <f t="shared" si="0"/>
        <v>1.3328405195434361E-2</v>
      </c>
    </row>
    <row r="23" spans="1:7" s="83" customFormat="1" ht="15.75">
      <c r="A23" s="103">
        <v>1</v>
      </c>
      <c r="B23" s="104" t="s">
        <v>21</v>
      </c>
      <c r="C23" s="101"/>
      <c r="D23" s="101"/>
      <c r="E23" s="94">
        <f t="shared" si="0"/>
        <v>0</v>
      </c>
    </row>
    <row r="24" spans="1:7" s="83" customFormat="1" ht="15.75">
      <c r="A24" s="103">
        <v>2</v>
      </c>
      <c r="B24" s="104" t="s">
        <v>51</v>
      </c>
      <c r="C24" s="101">
        <f t="shared" ref="C24:D24" si="2">C25+C26+C27</f>
        <v>46016.761203999995</v>
      </c>
      <c r="D24" s="101">
        <f t="shared" si="2"/>
        <v>85791</v>
      </c>
      <c r="E24" s="94">
        <f t="shared" si="0"/>
        <v>39774.238796000005</v>
      </c>
    </row>
    <row r="25" spans="1:7" s="78" customFormat="1" ht="31.5">
      <c r="A25" s="111" t="s">
        <v>23</v>
      </c>
      <c r="B25" s="112" t="s">
        <v>68</v>
      </c>
      <c r="C25" s="105">
        <v>3006.853897</v>
      </c>
      <c r="D25" s="105">
        <f>ROUND(C57,0)</f>
        <v>36247</v>
      </c>
      <c r="E25" s="113">
        <f t="shared" si="0"/>
        <v>33240.146102999999</v>
      </c>
    </row>
    <row r="26" spans="1:7" s="78" customFormat="1" ht="31.5">
      <c r="A26" s="111" t="s">
        <v>24</v>
      </c>
      <c r="B26" s="112" t="s">
        <v>69</v>
      </c>
      <c r="C26" s="105">
        <v>2939.5611530000001</v>
      </c>
      <c r="D26" s="105">
        <f t="shared" ref="D26:D27" si="3">ROUND(C58,0)</f>
        <v>6329</v>
      </c>
      <c r="E26" s="113">
        <f t="shared" si="0"/>
        <v>3389.4388469999999</v>
      </c>
    </row>
    <row r="27" spans="1:7" s="78" customFormat="1" ht="31.5">
      <c r="A27" s="111" t="s">
        <v>25</v>
      </c>
      <c r="B27" s="112" t="s">
        <v>70</v>
      </c>
      <c r="C27" s="105">
        <v>40070.346153999999</v>
      </c>
      <c r="D27" s="105">
        <f t="shared" si="3"/>
        <v>43215</v>
      </c>
      <c r="E27" s="113">
        <f t="shared" si="0"/>
        <v>3144.6538460000011</v>
      </c>
    </row>
    <row r="28" spans="1:7" s="83" customFormat="1" ht="15.75">
      <c r="A28" s="103">
        <v>3</v>
      </c>
      <c r="B28" s="104" t="s">
        <v>52</v>
      </c>
      <c r="C28" s="101"/>
      <c r="D28" s="101"/>
      <c r="E28" s="94">
        <f t="shared" si="0"/>
        <v>0</v>
      </c>
    </row>
    <row r="29" spans="1:7" s="109" customFormat="1" ht="15.75">
      <c r="A29" s="106" t="s">
        <v>27</v>
      </c>
      <c r="B29" s="107" t="s">
        <v>53</v>
      </c>
      <c r="C29" s="108">
        <f>C30</f>
        <v>6176.5388309999998</v>
      </c>
      <c r="D29" s="108">
        <f>D30</f>
        <v>6175.6967639999993</v>
      </c>
      <c r="E29" s="94">
        <f t="shared" si="0"/>
        <v>-0.8420670000004975</v>
      </c>
    </row>
    <row r="30" spans="1:7" ht="15.75">
      <c r="A30" s="103">
        <v>1</v>
      </c>
      <c r="B30" s="104" t="s">
        <v>28</v>
      </c>
      <c r="C30" s="101">
        <f>C31+C32+C36</f>
        <v>6176.5388309999998</v>
      </c>
      <c r="D30" s="101">
        <f>D31+D32+D36</f>
        <v>6175.6967639999993</v>
      </c>
      <c r="E30" s="94">
        <f t="shared" si="0"/>
        <v>-0.8420670000004975</v>
      </c>
    </row>
    <row r="31" spans="1:7" s="117" customFormat="1" ht="15.75">
      <c r="A31" s="114" t="s">
        <v>29</v>
      </c>
      <c r="B31" s="115" t="s">
        <v>21</v>
      </c>
      <c r="C31" s="116"/>
      <c r="D31" s="116"/>
      <c r="E31" s="94">
        <f t="shared" si="0"/>
        <v>0</v>
      </c>
    </row>
    <row r="32" spans="1:7" s="117" customFormat="1" ht="15.75">
      <c r="A32" s="114" t="s">
        <v>30</v>
      </c>
      <c r="B32" s="115" t="s">
        <v>22</v>
      </c>
      <c r="C32" s="116">
        <f t="shared" ref="C32:D32" si="4">C33+C34+C35</f>
        <v>6176.5388309999998</v>
      </c>
      <c r="D32" s="116">
        <f t="shared" si="4"/>
        <v>6175.6967639999993</v>
      </c>
      <c r="E32" s="94">
        <f t="shared" si="0"/>
        <v>-0.8420670000004975</v>
      </c>
    </row>
    <row r="33" spans="1:6" s="97" customFormat="1" ht="31.5">
      <c r="A33" s="111" t="s">
        <v>44</v>
      </c>
      <c r="B33" s="112" t="s">
        <v>68</v>
      </c>
      <c r="C33" s="105"/>
      <c r="D33" s="105"/>
      <c r="E33" s="87">
        <f t="shared" si="0"/>
        <v>0</v>
      </c>
    </row>
    <row r="34" spans="1:6" s="97" customFormat="1" ht="31.5">
      <c r="A34" s="111" t="s">
        <v>45</v>
      </c>
      <c r="B34" s="112" t="s">
        <v>69</v>
      </c>
      <c r="C34" s="105">
        <v>1794.007206</v>
      </c>
      <c r="D34" s="105">
        <v>1793.628164</v>
      </c>
      <c r="E34" s="87">
        <f t="shared" si="0"/>
        <v>-0.37904200000002675</v>
      </c>
    </row>
    <row r="35" spans="1:6" s="97" customFormat="1" ht="31.5">
      <c r="A35" s="111" t="s">
        <v>46</v>
      </c>
      <c r="B35" s="112" t="s">
        <v>70</v>
      </c>
      <c r="C35" s="105">
        <v>4382.5316249999996</v>
      </c>
      <c r="D35" s="105">
        <v>4382.0685999999996</v>
      </c>
      <c r="E35" s="87">
        <f t="shared" si="0"/>
        <v>-0.46302500000001601</v>
      </c>
    </row>
    <row r="36" spans="1:6" s="117" customFormat="1" ht="15.75">
      <c r="A36" s="114" t="s">
        <v>31</v>
      </c>
      <c r="B36" s="115" t="s">
        <v>54</v>
      </c>
      <c r="C36" s="116"/>
      <c r="D36" s="116"/>
      <c r="E36" s="94">
        <f t="shared" si="0"/>
        <v>0</v>
      </c>
    </row>
    <row r="37" spans="1:6" ht="15.75">
      <c r="A37" s="103">
        <v>2</v>
      </c>
      <c r="B37" s="104" t="s">
        <v>55</v>
      </c>
      <c r="C37" s="101">
        <f>SUM(C38:C41)</f>
        <v>6176.5388309999998</v>
      </c>
      <c r="D37" s="101">
        <f>SUM(D38:D41)</f>
        <v>6175.6967639999993</v>
      </c>
      <c r="E37" s="94">
        <f t="shared" si="0"/>
        <v>-0.8420670000004975</v>
      </c>
    </row>
    <row r="38" spans="1:6" ht="15.75">
      <c r="A38" s="111" t="s">
        <v>23</v>
      </c>
      <c r="B38" s="118" t="s">
        <v>56</v>
      </c>
      <c r="C38" s="105"/>
      <c r="D38" s="105"/>
      <c r="E38" s="87">
        <f t="shared" si="0"/>
        <v>0</v>
      </c>
    </row>
    <row r="39" spans="1:6" ht="15.75">
      <c r="A39" s="111" t="s">
        <v>24</v>
      </c>
      <c r="B39" s="118" t="s">
        <v>57</v>
      </c>
      <c r="C39" s="105"/>
      <c r="D39" s="105"/>
      <c r="E39" s="87">
        <f t="shared" si="0"/>
        <v>0</v>
      </c>
    </row>
    <row r="40" spans="1:6" ht="15.75">
      <c r="A40" s="111" t="s">
        <v>25</v>
      </c>
      <c r="B40" s="118" t="s">
        <v>58</v>
      </c>
      <c r="C40" s="105">
        <f>C30</f>
        <v>6176.5388309999998</v>
      </c>
      <c r="D40" s="105">
        <f>D30</f>
        <v>6175.6967639999993</v>
      </c>
      <c r="E40" s="87">
        <f t="shared" si="0"/>
        <v>-0.8420670000004975</v>
      </c>
    </row>
    <row r="41" spans="1:6" ht="15.75">
      <c r="A41" s="111" t="s">
        <v>26</v>
      </c>
      <c r="B41" s="118" t="s">
        <v>47</v>
      </c>
      <c r="C41" s="105"/>
      <c r="D41" s="105"/>
      <c r="E41" s="87">
        <f t="shared" si="0"/>
        <v>0</v>
      </c>
    </row>
    <row r="42" spans="1:6" s="97" customFormat="1" ht="15.75">
      <c r="A42" s="103" t="s">
        <v>32</v>
      </c>
      <c r="B42" s="100" t="s">
        <v>33</v>
      </c>
      <c r="C42" s="101">
        <f>IF((C43=C46),C43,0)</f>
        <v>45950</v>
      </c>
      <c r="D42" s="101">
        <f>IF((D43=D46),D43,0)</f>
        <v>11100</v>
      </c>
      <c r="E42" s="94">
        <f t="shared" si="0"/>
        <v>-34850</v>
      </c>
    </row>
    <row r="43" spans="1:6" s="83" customFormat="1" ht="15.75">
      <c r="A43" s="103">
        <v>1</v>
      </c>
      <c r="B43" s="100" t="s">
        <v>34</v>
      </c>
      <c r="C43" s="101">
        <f>SUM(C44:C45)</f>
        <v>45950</v>
      </c>
      <c r="D43" s="101">
        <f>SUM(D44:D45)</f>
        <v>11100</v>
      </c>
      <c r="E43" s="94">
        <f t="shared" si="0"/>
        <v>-34850</v>
      </c>
    </row>
    <row r="44" spans="1:6" ht="15.75">
      <c r="A44" s="111"/>
      <c r="B44" s="118" t="s">
        <v>59</v>
      </c>
      <c r="C44" s="105">
        <v>45950</v>
      </c>
      <c r="D44" s="105">
        <f>D48</f>
        <v>11100</v>
      </c>
      <c r="E44" s="87">
        <f t="shared" si="0"/>
        <v>-34850</v>
      </c>
    </row>
    <row r="45" spans="1:6" ht="15.75">
      <c r="A45" s="111"/>
      <c r="B45" s="118" t="s">
        <v>60</v>
      </c>
      <c r="C45" s="105"/>
      <c r="D45" s="105"/>
      <c r="E45" s="87">
        <f t="shared" si="0"/>
        <v>0</v>
      </c>
    </row>
    <row r="46" spans="1:6" s="83" customFormat="1" ht="15.75">
      <c r="A46" s="103">
        <v>2</v>
      </c>
      <c r="B46" s="104" t="s">
        <v>35</v>
      </c>
      <c r="C46" s="101">
        <f>C47+C48+C52</f>
        <v>45950</v>
      </c>
      <c r="D46" s="101">
        <f>D47+D48+D52</f>
        <v>11100</v>
      </c>
      <c r="E46" s="94">
        <f t="shared" si="0"/>
        <v>-34850</v>
      </c>
    </row>
    <row r="47" spans="1:6" s="117" customFormat="1" ht="15.75">
      <c r="A47" s="114" t="s">
        <v>23</v>
      </c>
      <c r="B47" s="115" t="s">
        <v>21</v>
      </c>
      <c r="C47" s="116"/>
      <c r="D47" s="116"/>
      <c r="E47" s="94">
        <f t="shared" si="0"/>
        <v>0</v>
      </c>
    </row>
    <row r="48" spans="1:6" s="117" customFormat="1" ht="15.75">
      <c r="A48" s="114" t="s">
        <v>24</v>
      </c>
      <c r="B48" s="115" t="s">
        <v>22</v>
      </c>
      <c r="C48" s="116">
        <f t="shared" ref="C48:D48" si="5">C49+C50+C51</f>
        <v>45950</v>
      </c>
      <c r="D48" s="116">
        <f t="shared" si="5"/>
        <v>11100</v>
      </c>
      <c r="E48" s="94">
        <f t="shared" si="0"/>
        <v>-34850</v>
      </c>
      <c r="F48" s="119"/>
    </row>
    <row r="49" spans="1:6" s="109" customFormat="1" ht="31.5">
      <c r="A49" s="111" t="s">
        <v>61</v>
      </c>
      <c r="B49" s="112" t="s">
        <v>68</v>
      </c>
      <c r="C49" s="105">
        <v>33240</v>
      </c>
      <c r="D49" s="105">
        <v>11100</v>
      </c>
      <c r="E49" s="87">
        <f t="shared" si="0"/>
        <v>-22140</v>
      </c>
      <c r="F49" s="120"/>
    </row>
    <row r="50" spans="1:6" s="109" customFormat="1" ht="31.5">
      <c r="A50" s="111" t="s">
        <v>62</v>
      </c>
      <c r="B50" s="112" t="s">
        <v>69</v>
      </c>
      <c r="C50" s="105">
        <v>5183</v>
      </c>
      <c r="D50" s="105"/>
      <c r="E50" s="87">
        <f t="shared" si="0"/>
        <v>-5183</v>
      </c>
      <c r="F50" s="120"/>
    </row>
    <row r="51" spans="1:6" s="109" customFormat="1" ht="31.5">
      <c r="A51" s="111" t="s">
        <v>63</v>
      </c>
      <c r="B51" s="112" t="s">
        <v>70</v>
      </c>
      <c r="C51" s="105">
        <v>7527</v>
      </c>
      <c r="D51" s="105"/>
      <c r="E51" s="87">
        <f t="shared" si="0"/>
        <v>-7527</v>
      </c>
      <c r="F51" s="120"/>
    </row>
    <row r="52" spans="1:6" s="117" customFormat="1" ht="15.75">
      <c r="A52" s="114" t="s">
        <v>25</v>
      </c>
      <c r="B52" s="115" t="s">
        <v>52</v>
      </c>
      <c r="C52" s="116"/>
      <c r="D52" s="116"/>
      <c r="E52" s="94">
        <f t="shared" si="0"/>
        <v>0</v>
      </c>
    </row>
    <row r="53" spans="1:6" s="97" customFormat="1" ht="15.75">
      <c r="A53" s="103" t="s">
        <v>64</v>
      </c>
      <c r="B53" s="100" t="s">
        <v>65</v>
      </c>
      <c r="C53" s="101">
        <f t="shared" ref="C53:D53" si="6">C55+C56+C60</f>
        <v>85790.222372999997</v>
      </c>
      <c r="D53" s="101">
        <f t="shared" si="6"/>
        <v>90715.303236000007</v>
      </c>
      <c r="E53" s="94">
        <f t="shared" si="0"/>
        <v>4925.0808630000101</v>
      </c>
    </row>
    <row r="54" spans="1:6" ht="31.5">
      <c r="A54" s="111"/>
      <c r="B54" s="89" t="s">
        <v>36</v>
      </c>
      <c r="C54" s="121">
        <f>C53/C18</f>
        <v>3.1086551048564171E-2</v>
      </c>
      <c r="D54" s="121">
        <f>D53/D18</f>
        <v>3.172495475445198E-2</v>
      </c>
      <c r="E54" s="87">
        <f t="shared" si="0"/>
        <v>6.384037058878092E-4</v>
      </c>
    </row>
    <row r="55" spans="1:6" s="125" customFormat="1" ht="15.75">
      <c r="A55" s="122">
        <v>1</v>
      </c>
      <c r="B55" s="123" t="s">
        <v>21</v>
      </c>
      <c r="C55" s="124"/>
      <c r="D55" s="124"/>
      <c r="E55" s="87">
        <f t="shared" si="0"/>
        <v>0</v>
      </c>
    </row>
    <row r="56" spans="1:6" s="125" customFormat="1" ht="15.75">
      <c r="A56" s="122">
        <v>2</v>
      </c>
      <c r="B56" s="123" t="s">
        <v>51</v>
      </c>
      <c r="C56" s="124">
        <f t="shared" ref="C56:D56" si="7">C57+C58+C59</f>
        <v>85790.222372999997</v>
      </c>
      <c r="D56" s="124">
        <f t="shared" si="7"/>
        <v>90715.303236000007</v>
      </c>
      <c r="E56" s="87">
        <f t="shared" si="0"/>
        <v>4925.0808630000101</v>
      </c>
    </row>
    <row r="57" spans="1:6" s="109" customFormat="1" ht="31.5">
      <c r="A57" s="111" t="s">
        <v>23</v>
      </c>
      <c r="B57" s="112" t="s">
        <v>68</v>
      </c>
      <c r="C57" s="105">
        <f t="shared" ref="C57:D59" si="8">C25-C33+C49</f>
        <v>36246.853897000001</v>
      </c>
      <c r="D57" s="105">
        <f t="shared" si="8"/>
        <v>47347</v>
      </c>
      <c r="E57" s="87">
        <f t="shared" si="0"/>
        <v>11100.146102999999</v>
      </c>
    </row>
    <row r="58" spans="1:6" s="109" customFormat="1" ht="31.5">
      <c r="A58" s="111" t="s">
        <v>24</v>
      </c>
      <c r="B58" s="112" t="s">
        <v>69</v>
      </c>
      <c r="C58" s="105">
        <f t="shared" si="8"/>
        <v>6328.5539470000003</v>
      </c>
      <c r="D58" s="105">
        <f t="shared" si="8"/>
        <v>4535.3718360000003</v>
      </c>
      <c r="E58" s="87">
        <f t="shared" si="0"/>
        <v>-1793.1821110000001</v>
      </c>
    </row>
    <row r="59" spans="1:6" s="109" customFormat="1" ht="31.5">
      <c r="A59" s="111" t="s">
        <v>25</v>
      </c>
      <c r="B59" s="112" t="s">
        <v>70</v>
      </c>
      <c r="C59" s="105">
        <f t="shared" si="8"/>
        <v>43214.814528999996</v>
      </c>
      <c r="D59" s="105">
        <f t="shared" si="8"/>
        <v>38832.931400000001</v>
      </c>
      <c r="E59" s="87">
        <f t="shared" si="0"/>
        <v>-4381.8831289999944</v>
      </c>
    </row>
    <row r="60" spans="1:6" s="117" customFormat="1" ht="15.75">
      <c r="A60" s="114">
        <v>3</v>
      </c>
      <c r="B60" s="115" t="s">
        <v>52</v>
      </c>
      <c r="C60" s="105"/>
      <c r="D60" s="105"/>
      <c r="E60" s="94">
        <f t="shared" si="0"/>
        <v>0</v>
      </c>
    </row>
    <row r="61" spans="1:6" s="97" customFormat="1" ht="18.75" customHeight="1">
      <c r="A61" s="126" t="s">
        <v>37</v>
      </c>
      <c r="B61" s="127" t="s">
        <v>38</v>
      </c>
      <c r="C61" s="128">
        <v>779.65584699999999</v>
      </c>
      <c r="D61" s="128">
        <v>1100</v>
      </c>
      <c r="E61" s="129">
        <f t="shared" si="0"/>
        <v>320.34415300000001</v>
      </c>
    </row>
    <row r="62" spans="1:6" ht="19.5" customHeight="1">
      <c r="A62" s="130" t="s">
        <v>77</v>
      </c>
      <c r="E62" s="131"/>
    </row>
  </sheetData>
  <mergeCells count="8">
    <mergeCell ref="A2:E2"/>
    <mergeCell ref="A3:E3"/>
    <mergeCell ref="A6:A7"/>
    <mergeCell ref="B6:B7"/>
    <mergeCell ref="C6:C7"/>
    <mergeCell ref="D6:D7"/>
    <mergeCell ref="E6:E7"/>
    <mergeCell ref="A1:E1"/>
  </mergeCells>
  <printOptions horizontalCentered="1"/>
  <pageMargins left="0.45" right="0.45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PL1.QT 2022</vt:lpstr>
      <vt:lpstr>PL2.DT 2024</vt:lpstr>
      <vt:lpstr>'PL1.QT 2022'!Print_Titles</vt:lpstr>
      <vt:lpstr>'PL2.DT 2024'!Print_Titles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Huỳnh Thị Thanh Nam</dc:creator>
  <cp:lastModifiedBy>admin</cp:lastModifiedBy>
  <cp:lastPrinted>2024-01-11T07:33:32Z</cp:lastPrinted>
  <dcterms:created xsi:type="dcterms:W3CDTF">2021-01-11T07:23:55Z</dcterms:created>
  <dcterms:modified xsi:type="dcterms:W3CDTF">2024-01-16T02:01:41Z</dcterms:modified>
</cp:coreProperties>
</file>